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tabRatio="793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 l="1"/>
  <c r="E2" i="23"/>
  <c r="D2" i="23"/>
  <c r="C2" i="23"/>
  <c r="B2" i="23"/>
  <c r="G2" i="23" l="1"/>
  <c r="B23" i="19" l="1"/>
  <c r="B34" i="19"/>
  <c r="B24" i="19"/>
  <c r="B22" i="19"/>
  <c r="B31" i="19"/>
  <c r="B17" i="19"/>
  <c r="B27" i="19"/>
  <c r="B25" i="19"/>
  <c r="B32" i="19"/>
  <c r="B30" i="19"/>
  <c r="B18" i="19"/>
  <c r="B28" i="19"/>
  <c r="B16" i="19"/>
  <c r="B33" i="19"/>
  <c r="B21" i="19"/>
  <c r="B19" i="19"/>
  <c r="B26" i="19"/>
  <c r="B29" i="19"/>
  <c r="B20" i="19"/>
  <c r="B22" i="18"/>
  <c r="B18" i="18"/>
  <c r="B27" i="18"/>
  <c r="B23" i="18"/>
  <c r="A30" i="21"/>
  <c r="A30" i="22"/>
  <c r="A30" i="19"/>
  <c r="A30" i="20"/>
  <c r="A30" i="18"/>
  <c r="A30" i="23" s="1"/>
  <c r="B16" i="18"/>
  <c r="B25" i="18"/>
  <c r="A22" i="19"/>
  <c r="B17" i="18" l="1"/>
  <c r="B19" i="18"/>
  <c r="B20" i="18"/>
  <c r="B21" i="18"/>
  <c r="B24" i="18"/>
  <c r="B26" i="18"/>
  <c r="A22" i="20"/>
  <c r="A22" i="21"/>
  <c r="A22" i="18"/>
  <c r="A22" i="23" s="1"/>
  <c r="A22" i="22"/>
  <c r="C26" i="18"/>
  <c r="D28" i="22"/>
  <c r="C30" i="22"/>
  <c r="B30" i="21"/>
  <c r="C18" i="18"/>
  <c r="C34" i="18"/>
  <c r="C20" i="20"/>
  <c r="C28" i="20"/>
  <c r="B32" i="20"/>
  <c r="C18" i="19"/>
  <c r="D18" i="19" s="1"/>
  <c r="C18" i="23" s="1"/>
  <c r="C34" i="19"/>
  <c r="D34" i="19" s="1"/>
  <c r="C34" i="23" s="1"/>
  <c r="B32" i="22"/>
  <c r="D32" i="20"/>
  <c r="C26" i="19"/>
  <c r="D26" i="19" s="1"/>
  <c r="C26" i="23" s="1"/>
  <c r="C22" i="22"/>
  <c r="B22" i="21"/>
  <c r="D18" i="21"/>
  <c r="C28" i="21"/>
  <c r="C20" i="21"/>
  <c r="D34" i="21"/>
  <c r="D26" i="21"/>
  <c r="D17" i="18"/>
  <c r="C17" i="19"/>
  <c r="D17" i="19" s="1"/>
  <c r="C17" i="23" s="1"/>
  <c r="D21" i="18"/>
  <c r="C23" i="22"/>
  <c r="D25" i="18"/>
  <c r="C25" i="19"/>
  <c r="D25" i="19" s="1"/>
  <c r="C25" i="23" s="1"/>
  <c r="C27" i="19"/>
  <c r="D27" i="19" s="1"/>
  <c r="C27" i="23" s="1"/>
  <c r="D27" i="22"/>
  <c r="D29" i="18"/>
  <c r="C29" i="19"/>
  <c r="D29" i="19" s="1"/>
  <c r="C29" i="23" s="1"/>
  <c r="C31" i="19"/>
  <c r="D31" i="19" s="1"/>
  <c r="C31" i="23" s="1"/>
  <c r="D33" i="18"/>
  <c r="C33" i="19"/>
  <c r="D33" i="19" s="1"/>
  <c r="C33" i="23" s="1"/>
  <c r="D25" i="21"/>
  <c r="C25" i="22"/>
  <c r="C27" i="22"/>
  <c r="D29" i="22"/>
  <c r="C29" i="22"/>
  <c r="C31" i="22"/>
  <c r="D31" i="22"/>
  <c r="D33" i="22"/>
  <c r="C33" i="22"/>
  <c r="D16" i="18"/>
  <c r="D22" i="18"/>
  <c r="D24" i="18"/>
  <c r="C24" i="22"/>
  <c r="C28" i="19"/>
  <c r="D28" i="19" s="1"/>
  <c r="C28" i="23" s="1"/>
  <c r="D30" i="22"/>
  <c r="D32" i="18"/>
  <c r="C32" i="22"/>
  <c r="D34" i="22"/>
  <c r="D16" i="21"/>
  <c r="C18" i="21"/>
  <c r="D20" i="21"/>
  <c r="C22" i="21"/>
  <c r="D24" i="21"/>
  <c r="C26" i="21"/>
  <c r="B28" i="21"/>
  <c r="D30" i="20"/>
  <c r="B30" i="22"/>
  <c r="D32" i="21"/>
  <c r="D34" i="20"/>
  <c r="B34" i="22"/>
  <c r="B28" i="22"/>
  <c r="B20" i="22"/>
  <c r="C18" i="22"/>
  <c r="D17" i="22"/>
  <c r="C19" i="19"/>
  <c r="D19" i="19" s="1"/>
  <c r="C19" i="23" s="1"/>
  <c r="D19" i="22"/>
  <c r="D21" i="22"/>
  <c r="C21" i="19"/>
  <c r="D21" i="19" s="1"/>
  <c r="C21" i="23" s="1"/>
  <c r="C23" i="19"/>
  <c r="D23" i="19" s="1"/>
  <c r="C23" i="23" s="1"/>
  <c r="D23" i="22"/>
  <c r="D25" i="22"/>
  <c r="B16" i="22"/>
  <c r="D24" i="20"/>
  <c r="B17" i="20"/>
  <c r="B19" i="20"/>
  <c r="D19" i="18"/>
  <c r="B21" i="20"/>
  <c r="D23" i="18"/>
  <c r="C23" i="20"/>
  <c r="B25" i="20"/>
  <c r="C27" i="20"/>
  <c r="B27" i="20"/>
  <c r="B29" i="20"/>
  <c r="B31" i="20"/>
  <c r="C31" i="20"/>
  <c r="D17" i="20"/>
  <c r="B17" i="22"/>
  <c r="B17" i="21"/>
  <c r="C17" i="22"/>
  <c r="B19" i="21"/>
  <c r="C19" i="22"/>
  <c r="C19" i="21"/>
  <c r="D21" i="20"/>
  <c r="B21" i="22"/>
  <c r="B21" i="21"/>
  <c r="D21" i="21"/>
  <c r="B23" i="21"/>
  <c r="D23" i="20"/>
  <c r="C23" i="21"/>
  <c r="D25" i="20"/>
  <c r="B25" i="22"/>
  <c r="D27" i="21"/>
  <c r="C27" i="18"/>
  <c r="D27" i="20"/>
  <c r="D29" i="20"/>
  <c r="B29" i="22"/>
  <c r="B29" i="21"/>
  <c r="D31" i="21"/>
  <c r="B31" i="22"/>
  <c r="D33" i="20"/>
  <c r="B33" i="22"/>
  <c r="C16" i="18"/>
  <c r="C20" i="18"/>
  <c r="C24" i="18"/>
  <c r="C32" i="18"/>
  <c r="B33" i="20"/>
  <c r="C16" i="19"/>
  <c r="D16" i="19" s="1"/>
  <c r="C16" i="23" s="1"/>
  <c r="C18" i="20"/>
  <c r="D18" i="22"/>
  <c r="C20" i="19"/>
  <c r="D20" i="19" s="1"/>
  <c r="C20" i="23" s="1"/>
  <c r="C22" i="20"/>
  <c r="D22" i="22"/>
  <c r="C24" i="19"/>
  <c r="D24" i="19" s="1"/>
  <c r="C24" i="23" s="1"/>
  <c r="C26" i="20"/>
  <c r="D26" i="22"/>
  <c r="C28" i="22"/>
  <c r="D30" i="18"/>
  <c r="B30" i="20"/>
  <c r="C32" i="19"/>
  <c r="D32" i="19" s="1"/>
  <c r="C32" i="23" s="1"/>
  <c r="D34" i="18"/>
  <c r="B34" i="20"/>
  <c r="C34" i="22"/>
  <c r="D32" i="22"/>
  <c r="C32" i="20"/>
  <c r="C30" i="19"/>
  <c r="D30" i="19" s="1"/>
  <c r="C30" i="23" s="1"/>
  <c r="B28" i="20"/>
  <c r="C26" i="22"/>
  <c r="D24" i="22"/>
  <c r="C24" i="20"/>
  <c r="C22" i="19"/>
  <c r="D22" i="19" s="1"/>
  <c r="C22" i="23" s="1"/>
  <c r="B20" i="20"/>
  <c r="D16" i="22"/>
  <c r="C16" i="20"/>
  <c r="C17" i="18"/>
  <c r="C17" i="21"/>
  <c r="D17" i="21"/>
  <c r="D19" i="21"/>
  <c r="C19" i="18"/>
  <c r="B19" i="22"/>
  <c r="D19" i="20"/>
  <c r="C21" i="18"/>
  <c r="C21" i="21"/>
  <c r="C21" i="22"/>
  <c r="D23" i="21"/>
  <c r="B23" i="22"/>
  <c r="C23" i="18"/>
  <c r="C25" i="18"/>
  <c r="C25" i="21"/>
  <c r="D27" i="18"/>
  <c r="C29" i="20"/>
  <c r="D31" i="18"/>
  <c r="C33" i="20"/>
  <c r="D18" i="18"/>
  <c r="B18" i="20"/>
  <c r="B22" i="20"/>
  <c r="D26" i="18"/>
  <c r="B26" i="20"/>
  <c r="C30" i="20"/>
  <c r="C34" i="20"/>
  <c r="D28" i="18"/>
  <c r="D20" i="18"/>
  <c r="A21" i="22"/>
  <c r="A21" i="20"/>
  <c r="A21" i="21"/>
  <c r="A21" i="19"/>
  <c r="A21" i="18"/>
  <c r="A21" i="23" s="1"/>
  <c r="A29" i="22"/>
  <c r="A29" i="20"/>
  <c r="A29" i="21"/>
  <c r="A29" i="19"/>
  <c r="A29" i="18"/>
  <c r="A29" i="23" s="1"/>
  <c r="A33" i="22"/>
  <c r="A33" i="20"/>
  <c r="A33" i="21"/>
  <c r="A33" i="19"/>
  <c r="A33" i="18"/>
  <c r="A33" i="23" s="1"/>
  <c r="A20" i="21"/>
  <c r="A20" i="22"/>
  <c r="A20" i="20"/>
  <c r="A20" i="18"/>
  <c r="A20" i="23" s="1"/>
  <c r="A20" i="19"/>
  <c r="D20" i="22"/>
  <c r="D16" i="20"/>
  <c r="A19" i="22"/>
  <c r="A19" i="20"/>
  <c r="A19" i="19"/>
  <c r="A19" i="18"/>
  <c r="A19" i="23" s="1"/>
  <c r="A19" i="21"/>
  <c r="A27" i="22"/>
  <c r="A27" i="20"/>
  <c r="A27" i="19"/>
  <c r="A27" i="18"/>
  <c r="A27" i="23" s="1"/>
  <c r="A27" i="21"/>
  <c r="A28" i="21"/>
  <c r="A28" i="22"/>
  <c r="A28" i="20"/>
  <c r="A28" i="18"/>
  <c r="A28" i="23" s="1"/>
  <c r="A28" i="19"/>
  <c r="B30" i="18"/>
  <c r="A32" i="21"/>
  <c r="A32" i="22"/>
  <c r="A32" i="20"/>
  <c r="A32" i="18"/>
  <c r="A32" i="23" s="1"/>
  <c r="A32" i="19"/>
  <c r="A34" i="21"/>
  <c r="A34" i="20"/>
  <c r="A34" i="19"/>
  <c r="A34" i="22"/>
  <c r="A34" i="18"/>
  <c r="A34" i="23" s="1"/>
  <c r="A18" i="21"/>
  <c r="A18" i="20"/>
  <c r="A18" i="19"/>
  <c r="A18" i="22"/>
  <c r="A18" i="18"/>
  <c r="A18" i="23" s="1"/>
  <c r="C17" i="20"/>
  <c r="C19" i="20"/>
  <c r="C21" i="20"/>
  <c r="B23" i="20"/>
  <c r="C25" i="20"/>
  <c r="B25" i="21"/>
  <c r="B27" i="21"/>
  <c r="C27" i="21"/>
  <c r="B27" i="22"/>
  <c r="C29" i="18"/>
  <c r="C29" i="21"/>
  <c r="D29" i="21"/>
  <c r="B31" i="21"/>
  <c r="D31" i="20"/>
  <c r="C31" i="18"/>
  <c r="C31" i="21"/>
  <c r="C33" i="18"/>
  <c r="C33" i="21"/>
  <c r="D33" i="21"/>
  <c r="B33" i="21"/>
  <c r="B16" i="21"/>
  <c r="C16" i="22"/>
  <c r="D18" i="20"/>
  <c r="B18" i="22"/>
  <c r="B20" i="21"/>
  <c r="C20" i="22"/>
  <c r="D22" i="20"/>
  <c r="B22" i="22"/>
  <c r="B24" i="21"/>
  <c r="D26" i="20"/>
  <c r="B26" i="22"/>
  <c r="C28" i="18"/>
  <c r="D28" i="21"/>
  <c r="C30" i="21"/>
  <c r="B32" i="21"/>
  <c r="C34" i="21"/>
  <c r="B34" i="21"/>
  <c r="C32" i="21"/>
  <c r="D30" i="21"/>
  <c r="C30" i="18"/>
  <c r="D28" i="20"/>
  <c r="B26" i="21"/>
  <c r="C24" i="21"/>
  <c r="D22" i="21"/>
  <c r="C22" i="18"/>
  <c r="D20" i="20"/>
  <c r="B18" i="21"/>
  <c r="C16" i="21"/>
  <c r="B16" i="20"/>
  <c r="B24" i="20"/>
  <c r="A17" i="22"/>
  <c r="A17" i="20"/>
  <c r="A17" i="21"/>
  <c r="A17" i="19"/>
  <c r="A17" i="18"/>
  <c r="A17" i="23" s="1"/>
  <c r="A25" i="22"/>
  <c r="A25" i="20"/>
  <c r="A25" i="21"/>
  <c r="A25" i="19"/>
  <c r="A25" i="18"/>
  <c r="A25" i="23" s="1"/>
  <c r="A31" i="22"/>
  <c r="A31" i="20"/>
  <c r="A31" i="19"/>
  <c r="A31" i="18"/>
  <c r="A31" i="23" s="1"/>
  <c r="A31" i="21"/>
  <c r="B24" i="22"/>
  <c r="A16" i="21"/>
  <c r="A16" i="22"/>
  <c r="A16" i="20"/>
  <c r="A16" i="18"/>
  <c r="A16" i="23" s="1"/>
  <c r="A16" i="19"/>
  <c r="A23" i="22"/>
  <c r="A23" i="20"/>
  <c r="A23" i="19"/>
  <c r="A23" i="18"/>
  <c r="A23" i="23" s="1"/>
  <c r="A23" i="21"/>
  <c r="A24" i="21"/>
  <c r="A24" i="22"/>
  <c r="A24" i="20"/>
  <c r="A24" i="18"/>
  <c r="A24" i="23" s="1"/>
  <c r="A24" i="19"/>
  <c r="A26" i="21"/>
  <c r="A26" i="20"/>
  <c r="A26" i="19"/>
  <c r="A26" i="22"/>
  <c r="A26" i="18"/>
  <c r="A26" i="23" s="1"/>
  <c r="B28" i="18" l="1"/>
  <c r="B29" i="18"/>
  <c r="B33" i="18"/>
  <c r="E33" i="18" s="1"/>
  <c r="B33" i="23" s="1"/>
  <c r="B32" i="18"/>
  <c r="E32" i="18" s="1"/>
  <c r="B32" i="23" s="1"/>
  <c r="B34" i="18"/>
  <c r="B31" i="18"/>
  <c r="E31" i="18" s="1"/>
  <c r="B31" i="23" s="1"/>
  <c r="B12" i="19"/>
  <c r="B13" i="19"/>
  <c r="E29" i="18"/>
  <c r="B29" i="23" s="1"/>
  <c r="E28" i="18"/>
  <c r="B28" i="23" s="1"/>
  <c r="B14" i="18"/>
  <c r="E34" i="18"/>
  <c r="B34" i="23" s="1"/>
  <c r="B14" i="19"/>
  <c r="E22" i="18"/>
  <c r="B22" i="23" s="1"/>
  <c r="E33" i="22"/>
  <c r="F33" i="23" s="1"/>
  <c r="E29" i="22"/>
  <c r="F29" i="23" s="1"/>
  <c r="E32" i="20"/>
  <c r="D32" i="23" s="1"/>
  <c r="E28" i="21"/>
  <c r="E28" i="23" s="1"/>
  <c r="E25" i="20"/>
  <c r="D25" i="23" s="1"/>
  <c r="E21" i="20"/>
  <c r="D21" i="23" s="1"/>
  <c r="E17" i="20"/>
  <c r="D17" i="23" s="1"/>
  <c r="E16" i="18"/>
  <c r="B16" i="23" s="1"/>
  <c r="E34" i="22"/>
  <c r="F34" i="23" s="1"/>
  <c r="E19" i="20"/>
  <c r="D19" i="23" s="1"/>
  <c r="E28" i="22"/>
  <c r="F28" i="23" s="1"/>
  <c r="E25" i="22"/>
  <c r="F25" i="23" s="1"/>
  <c r="E23" i="18"/>
  <c r="B23" i="23" s="1"/>
  <c r="E24" i="18"/>
  <c r="B24" i="23" s="1"/>
  <c r="E22" i="22"/>
  <c r="F22" i="23" s="1"/>
  <c r="E20" i="22"/>
  <c r="F20" i="23" s="1"/>
  <c r="E18" i="22"/>
  <c r="F18" i="23" s="1"/>
  <c r="E27" i="21"/>
  <c r="E27" i="23" s="1"/>
  <c r="E25" i="18"/>
  <c r="B25" i="23" s="1"/>
  <c r="E32" i="22"/>
  <c r="F32" i="23" s="1"/>
  <c r="E30" i="22"/>
  <c r="F30" i="23" s="1"/>
  <c r="E20" i="21"/>
  <c r="E20" i="23" s="1"/>
  <c r="E31" i="21"/>
  <c r="E31" i="23" s="1"/>
  <c r="E27" i="22"/>
  <c r="F27" i="23" s="1"/>
  <c r="E21" i="18"/>
  <c r="B21" i="23" s="1"/>
  <c r="E17" i="18"/>
  <c r="B17" i="23" s="1"/>
  <c r="E31" i="22"/>
  <c r="F31" i="23" s="1"/>
  <c r="E20" i="18"/>
  <c r="B20" i="23" s="1"/>
  <c r="E17" i="21"/>
  <c r="E17" i="23" s="1"/>
  <c r="E16" i="22"/>
  <c r="F16" i="23" s="1"/>
  <c r="E27" i="18"/>
  <c r="B27" i="23" s="1"/>
  <c r="E19" i="18"/>
  <c r="B19" i="23" s="1"/>
  <c r="E16" i="20"/>
  <c r="D16" i="23" s="1"/>
  <c r="E18" i="21"/>
  <c r="E18" i="23" s="1"/>
  <c r="E22" i="21"/>
  <c r="E22" i="23" s="1"/>
  <c r="E30" i="21"/>
  <c r="E30" i="23" s="1"/>
  <c r="E26" i="18"/>
  <c r="B26" i="23" s="1"/>
  <c r="E33" i="20"/>
  <c r="D33" i="23" s="1"/>
  <c r="E21" i="21"/>
  <c r="E21" i="23" s="1"/>
  <c r="E18" i="18"/>
  <c r="B18" i="23" s="1"/>
  <c r="E24" i="22"/>
  <c r="F24" i="23" s="1"/>
  <c r="E24" i="20"/>
  <c r="D24" i="23" s="1"/>
  <c r="E26" i="21"/>
  <c r="E26" i="23" s="1"/>
  <c r="E30" i="18"/>
  <c r="B30" i="23" s="1"/>
  <c r="E26" i="22"/>
  <c r="F26" i="23" s="1"/>
  <c r="E24" i="21"/>
  <c r="E24" i="23" s="1"/>
  <c r="E29" i="21"/>
  <c r="E29" i="23" s="1"/>
  <c r="E29" i="20"/>
  <c r="D29" i="23" s="1"/>
  <c r="E23" i="22"/>
  <c r="F23" i="23" s="1"/>
  <c r="E19" i="22"/>
  <c r="F19" i="23" s="1"/>
  <c r="E32" i="21"/>
  <c r="E32" i="23" s="1"/>
  <c r="E16" i="21"/>
  <c r="E16" i="23" s="1"/>
  <c r="E33" i="21"/>
  <c r="E33" i="23" s="1"/>
  <c r="B12" i="18"/>
  <c r="E34" i="21"/>
  <c r="E34" i="23" s="1"/>
  <c r="E22" i="20"/>
  <c r="D22" i="23" s="1"/>
  <c r="E18" i="20"/>
  <c r="D18" i="23" s="1"/>
  <c r="E25" i="21"/>
  <c r="E25" i="23" s="1"/>
  <c r="E28" i="20"/>
  <c r="D28" i="23" s="1"/>
  <c r="E34" i="20"/>
  <c r="D34" i="23" s="1"/>
  <c r="E30" i="20"/>
  <c r="D30" i="23" s="1"/>
  <c r="E23" i="21"/>
  <c r="E23" i="23" s="1"/>
  <c r="E17" i="22"/>
  <c r="F17" i="23" s="1"/>
  <c r="E31" i="20"/>
  <c r="D31" i="23" s="1"/>
  <c r="E27" i="20"/>
  <c r="D27" i="23" s="1"/>
  <c r="E23" i="20"/>
  <c r="D23" i="23" s="1"/>
  <c r="E26" i="20"/>
  <c r="D26" i="23" s="1"/>
  <c r="E20" i="20"/>
  <c r="D20" i="23" s="1"/>
  <c r="E21" i="22"/>
  <c r="F21" i="23" s="1"/>
  <c r="E19" i="21"/>
  <c r="E19" i="23" s="1"/>
  <c r="B13" i="18" l="1"/>
  <c r="C12" i="18"/>
  <c r="G22" i="23"/>
  <c r="G31" i="23"/>
  <c r="G23" i="23"/>
  <c r="G24" i="23"/>
  <c r="G18" i="23"/>
  <c r="G16" i="23"/>
  <c r="G20" i="23"/>
  <c r="G33" i="23"/>
  <c r="G28" i="23"/>
  <c r="G32" i="23"/>
  <c r="G29" i="23"/>
  <c r="G34" i="23"/>
  <c r="G21" i="23"/>
  <c r="G25" i="23"/>
  <c r="G30" i="23"/>
  <c r="G26" i="23"/>
  <c r="G19" i="23"/>
  <c r="G27" i="23"/>
  <c r="G17" i="23"/>
  <c r="D13" i="22"/>
  <c r="C14" i="19"/>
  <c r="D14" i="19" s="1"/>
  <c r="C14" i="23" s="1"/>
  <c r="C12" i="19"/>
  <c r="D12" i="19" s="1"/>
  <c r="C12" i="23" s="1"/>
  <c r="D13" i="18"/>
  <c r="D14" i="22"/>
  <c r="D12" i="22"/>
  <c r="C13" i="19"/>
  <c r="D13" i="19" s="1"/>
  <c r="C13" i="23" s="1"/>
  <c r="C14" i="20"/>
  <c r="B13" i="20"/>
  <c r="C13" i="20"/>
  <c r="B14" i="20"/>
  <c r="B12" i="20"/>
  <c r="D14" i="18"/>
  <c r="D12" i="18"/>
  <c r="C14" i="22"/>
  <c r="C12" i="22"/>
  <c r="B13" i="22"/>
  <c r="D14" i="21"/>
  <c r="D12" i="21"/>
  <c r="C13" i="21"/>
  <c r="B14" i="21"/>
  <c r="B12" i="21"/>
  <c r="D13" i="20"/>
  <c r="C14" i="18"/>
  <c r="C13" i="22"/>
  <c r="B14" i="22"/>
  <c r="B12" i="22"/>
  <c r="D13" i="21"/>
  <c r="C14" i="21"/>
  <c r="C12" i="21"/>
  <c r="B13" i="21"/>
  <c r="D14" i="20"/>
  <c r="D12" i="20"/>
  <c r="C13" i="18"/>
  <c r="A12" i="21"/>
  <c r="A12" i="19"/>
  <c r="A12" i="22"/>
  <c r="A12" i="20"/>
  <c r="A12" i="18"/>
  <c r="A12" i="23" s="1"/>
  <c r="C12" i="20"/>
  <c r="A13" i="22"/>
  <c r="A13" i="20"/>
  <c r="A13" i="21"/>
  <c r="A13" i="18"/>
  <c r="A13" i="23" s="1"/>
  <c r="A13" i="19"/>
  <c r="A14" i="21"/>
  <c r="A14" i="19"/>
  <c r="A14" i="22"/>
  <c r="A14" i="20"/>
  <c r="A14" i="18"/>
  <c r="A14" i="23" s="1"/>
  <c r="B15" i="19" l="1"/>
  <c r="B4" i="19"/>
  <c r="B5" i="19"/>
  <c r="B8" i="19"/>
  <c r="E12" i="18"/>
  <c r="B12" i="23" s="1"/>
  <c r="B11" i="19"/>
  <c r="B9" i="19"/>
  <c r="B6" i="19"/>
  <c r="B3" i="19"/>
  <c r="B10" i="19"/>
  <c r="B7" i="19"/>
  <c r="E13" i="18"/>
  <c r="B13" i="23" s="1"/>
  <c r="B7" i="20"/>
  <c r="E12" i="22"/>
  <c r="F12" i="23" s="1"/>
  <c r="E14" i="22"/>
  <c r="F14" i="23" s="1"/>
  <c r="E14" i="18"/>
  <c r="B14" i="23" s="1"/>
  <c r="E14" i="21"/>
  <c r="E14" i="23" s="1"/>
  <c r="E13" i="22"/>
  <c r="F13" i="23" s="1"/>
  <c r="A10" i="21"/>
  <c r="A10" i="19"/>
  <c r="A10" i="20"/>
  <c r="A10" i="22"/>
  <c r="A10" i="18"/>
  <c r="A10" i="23" s="1"/>
  <c r="E12" i="20"/>
  <c r="D12" i="23" s="1"/>
  <c r="E14" i="20"/>
  <c r="D14" i="23" s="1"/>
  <c r="E13" i="20"/>
  <c r="D13" i="23" s="1"/>
  <c r="E12" i="21"/>
  <c r="E12" i="23" s="1"/>
  <c r="E13" i="21"/>
  <c r="E13" i="23" s="1"/>
  <c r="B4" i="18" l="1"/>
  <c r="B6" i="18"/>
  <c r="B9" i="18"/>
  <c r="B15" i="18"/>
  <c r="B7" i="18"/>
  <c r="B5" i="18"/>
  <c r="B10" i="18"/>
  <c r="B8" i="18"/>
  <c r="C9" i="18"/>
  <c r="B11" i="20"/>
  <c r="G12" i="23"/>
  <c r="D8" i="22"/>
  <c r="C6" i="19"/>
  <c r="D6" i="19" s="1"/>
  <c r="C6" i="23" s="1"/>
  <c r="C10" i="19"/>
  <c r="D10" i="19" s="1"/>
  <c r="C10" i="23" s="1"/>
  <c r="C15" i="19"/>
  <c r="D15" i="19" s="1"/>
  <c r="C15" i="23" s="1"/>
  <c r="D4" i="22"/>
  <c r="B4" i="22"/>
  <c r="D4" i="20"/>
  <c r="D4" i="21"/>
  <c r="D6" i="21"/>
  <c r="B8" i="22"/>
  <c r="D8" i="20"/>
  <c r="D8" i="21"/>
  <c r="D10" i="21"/>
  <c r="D15" i="21"/>
  <c r="D3" i="21"/>
  <c r="D5" i="21"/>
  <c r="B7" i="22"/>
  <c r="D7" i="20"/>
  <c r="B9" i="22"/>
  <c r="D9" i="20"/>
  <c r="D11" i="21"/>
  <c r="G13" i="23"/>
  <c r="C6" i="21"/>
  <c r="C10" i="21"/>
  <c r="C15" i="21"/>
  <c r="B3" i="22"/>
  <c r="D3" i="20"/>
  <c r="B5" i="22"/>
  <c r="D5" i="20"/>
  <c r="D7" i="21"/>
  <c r="D9" i="21"/>
  <c r="B11" i="22"/>
  <c r="D11" i="20"/>
  <c r="C4" i="19"/>
  <c r="D4" i="19" s="1"/>
  <c r="C4" i="23" s="1"/>
  <c r="C8" i="19"/>
  <c r="D8" i="19" s="1"/>
  <c r="C8" i="23" s="1"/>
  <c r="C3" i="19"/>
  <c r="D3" i="19" s="1"/>
  <c r="C3" i="23" s="1"/>
  <c r="D3" i="22"/>
  <c r="G14" i="23"/>
  <c r="C5" i="19"/>
  <c r="D5" i="19" s="1"/>
  <c r="C5" i="23" s="1"/>
  <c r="D5" i="22"/>
  <c r="C7" i="19"/>
  <c r="D7" i="19" s="1"/>
  <c r="C7" i="23" s="1"/>
  <c r="D7" i="22"/>
  <c r="C9" i="19"/>
  <c r="D9" i="19" s="1"/>
  <c r="C9" i="23" s="1"/>
  <c r="D9" i="22"/>
  <c r="C11" i="19"/>
  <c r="D11" i="19" s="1"/>
  <c r="C11" i="23" s="1"/>
  <c r="D11" i="22"/>
  <c r="C11" i="18"/>
  <c r="B4" i="20"/>
  <c r="D4" i="18"/>
  <c r="B8" i="20"/>
  <c r="D8" i="18"/>
  <c r="C4" i="20"/>
  <c r="D6" i="22"/>
  <c r="B6" i="20"/>
  <c r="D6" i="18"/>
  <c r="C6" i="20"/>
  <c r="C8" i="20"/>
  <c r="D10" i="22"/>
  <c r="B10" i="20"/>
  <c r="D10" i="18"/>
  <c r="C10" i="20"/>
  <c r="C15" i="20"/>
  <c r="D15" i="22"/>
  <c r="B15" i="20"/>
  <c r="D15" i="18"/>
  <c r="C3" i="20"/>
  <c r="C5" i="20"/>
  <c r="C7" i="20"/>
  <c r="C9" i="20"/>
  <c r="C11" i="20"/>
  <c r="C4" i="21"/>
  <c r="C4" i="22"/>
  <c r="B4" i="21"/>
  <c r="C4" i="18"/>
  <c r="B6" i="22"/>
  <c r="D6" i="20"/>
  <c r="C6" i="22"/>
  <c r="B6" i="21"/>
  <c r="C8" i="21"/>
  <c r="C8" i="22"/>
  <c r="B8" i="21"/>
  <c r="C8" i="18"/>
  <c r="B10" i="22"/>
  <c r="D10" i="20"/>
  <c r="C10" i="22"/>
  <c r="B10" i="21"/>
  <c r="C15" i="22"/>
  <c r="B15" i="21"/>
  <c r="C15" i="18"/>
  <c r="B15" i="22"/>
  <c r="D15" i="20"/>
  <c r="C3" i="22"/>
  <c r="B3" i="21"/>
  <c r="C3" i="21"/>
  <c r="C5" i="22"/>
  <c r="B5" i="21"/>
  <c r="C5" i="18"/>
  <c r="C5" i="21"/>
  <c r="C7" i="22"/>
  <c r="B7" i="21"/>
  <c r="C7" i="21"/>
  <c r="C9" i="22"/>
  <c r="B9" i="21"/>
  <c r="C9" i="21"/>
  <c r="C11" i="22"/>
  <c r="B11" i="21"/>
  <c r="C11" i="21"/>
  <c r="A4" i="21"/>
  <c r="A4" i="19"/>
  <c r="A4" i="22"/>
  <c r="A4" i="20"/>
  <c r="A4" i="18"/>
  <c r="A4" i="23" s="1"/>
  <c r="A9" i="22"/>
  <c r="A9" i="20"/>
  <c r="A9" i="21"/>
  <c r="A9" i="18"/>
  <c r="A9" i="23" s="1"/>
  <c r="A9" i="19"/>
  <c r="A15" i="22"/>
  <c r="A15" i="20"/>
  <c r="A15" i="19"/>
  <c r="A15" i="18"/>
  <c r="A15" i="23" s="1"/>
  <c r="A15" i="21"/>
  <c r="A11" i="22"/>
  <c r="A11" i="20"/>
  <c r="A11" i="19"/>
  <c r="A11" i="18"/>
  <c r="A11" i="23" s="1"/>
  <c r="A11" i="21"/>
  <c r="C6" i="18"/>
  <c r="C10" i="18"/>
  <c r="C3" i="18"/>
  <c r="C7" i="18"/>
  <c r="B3" i="20"/>
  <c r="D3" i="18"/>
  <c r="B5" i="20"/>
  <c r="D5" i="18"/>
  <c r="D7" i="18"/>
  <c r="B9" i="20"/>
  <c r="D9" i="18"/>
  <c r="D11" i="18"/>
  <c r="B3" i="18"/>
  <c r="A8" i="21"/>
  <c r="A8" i="19"/>
  <c r="A8" i="22"/>
  <c r="A8" i="20"/>
  <c r="A8" i="18"/>
  <c r="A8" i="23" s="1"/>
  <c r="A5" i="22"/>
  <c r="A5" i="20"/>
  <c r="A5" i="21"/>
  <c r="A5" i="18"/>
  <c r="A5" i="23" s="1"/>
  <c r="A5" i="19"/>
  <c r="A6" i="21"/>
  <c r="A6" i="19"/>
  <c r="A6" i="22"/>
  <c r="A6" i="20"/>
  <c r="A6" i="18"/>
  <c r="A6" i="23" s="1"/>
  <c r="A3" i="22"/>
  <c r="A3" i="21"/>
  <c r="A3" i="20"/>
  <c r="A3" i="19"/>
  <c r="A3" i="18"/>
  <c r="A3" i="23" s="1"/>
  <c r="A7" i="22"/>
  <c r="A7" i="20"/>
  <c r="A7" i="19"/>
  <c r="A7" i="18"/>
  <c r="A7" i="23" s="1"/>
  <c r="A7" i="21"/>
  <c r="B11" i="18" l="1"/>
  <c r="E11" i="18" s="1"/>
  <c r="B11" i="23" s="1"/>
  <c r="E9" i="18"/>
  <c r="B9" i="23" s="1"/>
  <c r="E8" i="21"/>
  <c r="E8" i="23" s="1"/>
  <c r="E4" i="21"/>
  <c r="E4" i="23" s="1"/>
  <c r="E15" i="22"/>
  <c r="F15" i="23" s="1"/>
  <c r="E10" i="21"/>
  <c r="E10" i="23" s="1"/>
  <c r="E3" i="18"/>
  <c r="B3" i="23" s="1"/>
  <c r="E15" i="21"/>
  <c r="E15" i="23" s="1"/>
  <c r="E8" i="22"/>
  <c r="F8" i="23" s="1"/>
  <c r="E6" i="21"/>
  <c r="E6" i="23" s="1"/>
  <c r="E4" i="22"/>
  <c r="F4" i="23" s="1"/>
  <c r="E11" i="20"/>
  <c r="D11" i="23" s="1"/>
  <c r="E7" i="20"/>
  <c r="D7" i="23" s="1"/>
  <c r="E11" i="22"/>
  <c r="F11" i="23" s="1"/>
  <c r="E7" i="22"/>
  <c r="F7" i="23" s="1"/>
  <c r="E3" i="22"/>
  <c r="F3" i="23" s="1"/>
  <c r="E15" i="18"/>
  <c r="B15" i="23" s="1"/>
  <c r="E10" i="18"/>
  <c r="B10" i="23" s="1"/>
  <c r="E6" i="18"/>
  <c r="B6" i="23" s="1"/>
  <c r="E9" i="22"/>
  <c r="F9" i="23" s="1"/>
  <c r="E5" i="22"/>
  <c r="F5" i="23" s="1"/>
  <c r="E10" i="20"/>
  <c r="D10" i="23" s="1"/>
  <c r="E6" i="20"/>
  <c r="D6" i="23" s="1"/>
  <c r="E5" i="18"/>
  <c r="B5" i="23" s="1"/>
  <c r="E9" i="21"/>
  <c r="E9" i="23" s="1"/>
  <c r="E5" i="21"/>
  <c r="E5" i="23" s="1"/>
  <c r="E4" i="18"/>
  <c r="B4" i="23" s="1"/>
  <c r="E8" i="20"/>
  <c r="D8" i="23" s="1"/>
  <c r="E7" i="18"/>
  <c r="B7" i="23" s="1"/>
  <c r="E8" i="18"/>
  <c r="B8" i="23" s="1"/>
  <c r="E11" i="21"/>
  <c r="E11" i="23" s="1"/>
  <c r="E7" i="21"/>
  <c r="E7" i="23" s="1"/>
  <c r="E3" i="21"/>
  <c r="E3" i="23" s="1"/>
  <c r="E10" i="22"/>
  <c r="F10" i="23" s="1"/>
  <c r="E6" i="22"/>
  <c r="F6" i="23" s="1"/>
  <c r="E9" i="20"/>
  <c r="D9" i="23" s="1"/>
  <c r="E5" i="20"/>
  <c r="D5" i="23" s="1"/>
  <c r="E3" i="20"/>
  <c r="D3" i="23" s="1"/>
  <c r="E15" i="20"/>
  <c r="D15" i="23" s="1"/>
  <c r="E4" i="20"/>
  <c r="D4" i="23" s="1"/>
  <c r="G9" i="23" l="1"/>
  <c r="G8" i="23"/>
  <c r="G15" i="23"/>
  <c r="G5" i="23"/>
  <c r="G6" i="23"/>
  <c r="G10" i="23"/>
  <c r="G7" i="23"/>
  <c r="G4" i="23"/>
  <c r="G11" i="23"/>
  <c r="G3" i="23"/>
</calcChain>
</file>

<file path=xl/sharedStrings.xml><?xml version="1.0" encoding="utf-8"?>
<sst xmlns="http://schemas.openxmlformats.org/spreadsheetml/2006/main" count="1563" uniqueCount="228">
  <si>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</si>
  <si>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</si>
  <si>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</si>
  <si>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</si>
  <si>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</si>
  <si>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</si>
  <si>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</si>
  <si>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</si>
  <si>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</si>
  <si>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</si>
  <si>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</si>
  <si>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</si>
  <si>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</si>
  <si>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</si>
  <si>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</si>
  <si>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</si>
  <si>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</si>
  <si>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</si>
  <si>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</si>
  <si>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</si>
  <si>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</si>
  <si>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</si>
  <si>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</si>
  <si>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</si>
  <si>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</si>
  <si>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</si>
  <si>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</si>
  <si>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</si>
  <si>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</si>
  <si>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</si>
  <si>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</si>
  <si>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</si>
  <si>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</si>
  <si>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</si>
  <si>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</si>
  <si>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</si>
  <si>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</si>
  <si>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</si>
  <si>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</si>
  <si>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</si>
  <si>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</si>
  <si>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</si>
  <si>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</si>
  <si>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</si>
  <si>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</si>
  <si>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Имисский детский сад "Сказка"</t>
  </si>
  <si>
    <t>Кошурниковский детский сад "Ромашка"</t>
  </si>
  <si>
    <t>Краснокаменский детский сад №5 "Капелька"</t>
  </si>
  <si>
    <t>Курагинский детский сад №1 "Красная шапочка"</t>
  </si>
  <si>
    <t>Курагинский детский сад №15</t>
  </si>
  <si>
    <t>Курагинский детский сад №7 "Рябинка"</t>
  </si>
  <si>
    <t>Курагинский детский сад №8 "Лесная сказка"</t>
  </si>
  <si>
    <t>Курагинский детский сад №9 "Аленушка"</t>
  </si>
  <si>
    <t>Марининский детский сад "Золотой ключик"</t>
  </si>
  <si>
    <t>Можарский детский сад "Мишутка"</t>
  </si>
  <si>
    <t>Черемшанский детский сад "Елочка"</t>
  </si>
  <si>
    <t>Артёмовская средняя общеобразовательная школа №2</t>
  </si>
  <si>
    <t>Белоярская основная общеобразовательная школа №24</t>
  </si>
  <si>
    <t>Березовская средняя общеобразовательная школа №10</t>
  </si>
  <si>
    <t>Журавлевская начальная общеобразовательная школа №23</t>
  </si>
  <si>
    <t>Имисская средняя общеобразовательная школа №13</t>
  </si>
  <si>
    <t>Кордовская средняя общеобразовательная школа №14</t>
  </si>
  <si>
    <t>Кошурниковская основная общеобразовательная школа №22</t>
  </si>
  <si>
    <t>Кошурниковская средняя общеобразовательная школа №8</t>
  </si>
  <si>
    <t>Краснокаменская средняя общеобразовательная школа №4</t>
  </si>
  <si>
    <t>Курагинская средняя общеобразовательная школа №1 им. Героя советского Союза А.А. Петряева</t>
  </si>
  <si>
    <t>Курагинская средняя общеобразовательная школа №3</t>
  </si>
  <si>
    <t>Курагинская средняя общеобразовательная школа №7</t>
  </si>
  <si>
    <t>Марининская средняя общеобразовательная школа №16</t>
  </si>
  <si>
    <t>Можарская средняя общеобразовательная школа №15</t>
  </si>
  <si>
    <t>Рощинская средняя общеобразовательная школа №17</t>
  </si>
  <si>
    <t>Тюхтятская начальная общеобразовательная школа №41</t>
  </si>
  <si>
    <t>Черемшанская средняя общеобразовательная школа №20</t>
  </si>
  <si>
    <t>Щетинкинская основная общеобразовательная школа №27</t>
  </si>
  <si>
    <t>Курагинская спортивная школа</t>
  </si>
  <si>
    <t>Центр дополнительного образования для детей</t>
  </si>
  <si>
    <t>Центр спортивный, туристский, эколого-краеведческий</t>
  </si>
  <si>
    <t>139</t>
  </si>
  <si>
    <t>В наличии и функционируют более трёх дистанционных способов взаимодействия</t>
  </si>
  <si>
    <t/>
  </si>
  <si>
    <t>100</t>
  </si>
  <si>
    <t>80</t>
  </si>
  <si>
    <t>86</t>
  </si>
  <si>
    <t>67</t>
  </si>
  <si>
    <t>70</t>
  </si>
  <si>
    <t>Наличие пяти и более комфортных условий для предоставления услуг</t>
  </si>
  <si>
    <t>132</t>
  </si>
  <si>
    <t>Количество условий доступности организации для инвалидов (от одного до четырех)</t>
  </si>
  <si>
    <t>40</t>
  </si>
  <si>
    <t>Наличие пяти и более условий доступности для инвалидов</t>
  </si>
  <si>
    <t>4</t>
  </si>
  <si>
    <t>5</t>
  </si>
  <si>
    <t>123</t>
  </si>
  <si>
    <t>129</t>
  </si>
  <si>
    <t>85</t>
  </si>
  <si>
    <t>89</t>
  </si>
  <si>
    <t>116</t>
  </si>
  <si>
    <t>130</t>
  </si>
  <si>
    <t>122</t>
  </si>
  <si>
    <t>33</t>
  </si>
  <si>
    <t>21</t>
  </si>
  <si>
    <t>19</t>
  </si>
  <si>
    <t>29</t>
  </si>
  <si>
    <t>20</t>
  </si>
  <si>
    <t>Количество условий доступности, позволяющих инвалидам получать услуги наравне с другими (от одного до четырех)</t>
  </si>
  <si>
    <t>60</t>
  </si>
  <si>
    <t>3</t>
  </si>
  <si>
    <t>30</t>
  </si>
  <si>
    <t>31</t>
  </si>
  <si>
    <t>25</t>
  </si>
  <si>
    <t>26</t>
  </si>
  <si>
    <t>28</t>
  </si>
  <si>
    <t>121</t>
  </si>
  <si>
    <t>75</t>
  </si>
  <si>
    <t>84</t>
  </si>
  <si>
    <t>59</t>
  </si>
  <si>
    <t>64</t>
  </si>
  <si>
    <t>109</t>
  </si>
  <si>
    <t>108</t>
  </si>
  <si>
    <t>74</t>
  </si>
  <si>
    <t>77</t>
  </si>
  <si>
    <t>106</t>
  </si>
  <si>
    <t>111</t>
  </si>
  <si>
    <t>113</t>
  </si>
  <si>
    <t>15</t>
  </si>
  <si>
    <t>12</t>
  </si>
  <si>
    <t>Количество комфортных условий для предоставления услуг (от одного до четырех включительно)</t>
  </si>
  <si>
    <t>13</t>
  </si>
  <si>
    <t>8</t>
  </si>
  <si>
    <t>Количество функционирующих способов взаимодействия (от одного до трех включительно)</t>
  </si>
  <si>
    <t>90</t>
  </si>
  <si>
    <t>46</t>
  </si>
  <si>
    <t>49</t>
  </si>
  <si>
    <t>38</t>
  </si>
  <si>
    <t>44</t>
  </si>
  <si>
    <t>Отсутствуют условия доступности для инвалидов</t>
  </si>
  <si>
    <t>0</t>
  </si>
  <si>
    <t>2</t>
  </si>
  <si>
    <t>69</t>
  </si>
  <si>
    <t>72</t>
  </si>
  <si>
    <t>51</t>
  </si>
  <si>
    <t>53</t>
  </si>
  <si>
    <t>63</t>
  </si>
  <si>
    <t>71</t>
  </si>
  <si>
    <t>68</t>
  </si>
  <si>
    <t>11</t>
  </si>
  <si>
    <t>10</t>
  </si>
  <si>
    <t>6</t>
  </si>
  <si>
    <t>62</t>
  </si>
  <si>
    <t>61</t>
  </si>
  <si>
    <t>54</t>
  </si>
  <si>
    <t>58</t>
  </si>
  <si>
    <t>57</t>
  </si>
  <si>
    <t>65</t>
  </si>
  <si>
    <t>48</t>
  </si>
  <si>
    <t>42</t>
  </si>
  <si>
    <t>43</t>
  </si>
  <si>
    <t>99</t>
  </si>
  <si>
    <t>66</t>
  </si>
  <si>
    <t>78</t>
  </si>
  <si>
    <t>87</t>
  </si>
  <si>
    <t>36</t>
  </si>
  <si>
    <t>37</t>
  </si>
  <si>
    <t>24</t>
  </si>
  <si>
    <t>52</t>
  </si>
  <si>
    <t>55</t>
  </si>
  <si>
    <t>56</t>
  </si>
  <si>
    <t>269</t>
  </si>
  <si>
    <t>153</t>
  </si>
  <si>
    <t>162</t>
  </si>
  <si>
    <t>112</t>
  </si>
  <si>
    <t>215</t>
  </si>
  <si>
    <t>9</t>
  </si>
  <si>
    <t>250</t>
  </si>
  <si>
    <t>253</t>
  </si>
  <si>
    <t>140</t>
  </si>
  <si>
    <t>146</t>
  </si>
  <si>
    <t>226</t>
  </si>
  <si>
    <t>246</t>
  </si>
  <si>
    <t>238</t>
  </si>
  <si>
    <t>Отсутствуют комфортные условия</t>
  </si>
  <si>
    <t>18</t>
  </si>
  <si>
    <t>14</t>
  </si>
  <si>
    <t>88</t>
  </si>
  <si>
    <t>95</t>
  </si>
  <si>
    <t>96</t>
  </si>
  <si>
    <t>97</t>
  </si>
  <si>
    <t>98</t>
  </si>
  <si>
    <t>47</t>
  </si>
  <si>
    <t>1</t>
  </si>
  <si>
    <t>79</t>
  </si>
  <si>
    <t>82</t>
  </si>
  <si>
    <t>81</t>
  </si>
  <si>
    <t>45</t>
  </si>
  <si>
    <t>39</t>
  </si>
  <si>
    <t>23</t>
  </si>
  <si>
    <t>27</t>
  </si>
  <si>
    <t>41</t>
  </si>
  <si>
    <t>32</t>
  </si>
  <si>
    <t>22</t>
  </si>
  <si>
    <t>73</t>
  </si>
  <si>
    <t>7</t>
  </si>
  <si>
    <t>218</t>
  </si>
  <si>
    <t>110</t>
  </si>
  <si>
    <t>191</t>
  </si>
  <si>
    <t>192</t>
  </si>
  <si>
    <t>102</t>
  </si>
  <si>
    <t>161</t>
  </si>
  <si>
    <t>166</t>
  </si>
  <si>
    <t>193</t>
  </si>
  <si>
    <t>172</t>
  </si>
  <si>
    <t>92</t>
  </si>
  <si>
    <t>93</t>
  </si>
  <si>
    <t>163</t>
  </si>
  <si>
    <t>167</t>
  </si>
  <si>
    <t>170</t>
  </si>
  <si>
    <t>124</t>
  </si>
  <si>
    <t>169</t>
  </si>
  <si>
    <t>174</t>
  </si>
  <si>
    <t>125</t>
  </si>
  <si>
    <t>117</t>
  </si>
  <si>
    <t>119</t>
  </si>
  <si>
    <t>168</t>
  </si>
  <si>
    <t>17</t>
  </si>
  <si>
    <t>171</t>
  </si>
  <si>
    <t>136</t>
  </si>
  <si>
    <t>173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</si>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</sst>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W33"/>
  <sheetViews>
    <sheetView tabSelected="1" topLeftCell="E1" workbookViewId="0">
      <selection activeCell="E50" sqref="E50"/>
    </sheetView>
  </sheetViews>
  <sheetFormatPr defaultColWidth="14.42578125" defaultRowHeight="12.75" x14ac:dyDescent="0.2"/>
  <cols>
    <col min="1" max="1" width="37.140625" style="4" customWidth="1"/>
    <col min="2" max="4" width="14.42578125" style="4" customWidth="1"/>
    <col min="5" max="5" width="78.7109375" style="4" customWidth="1"/>
    <col min="6" max="7" width="7.28515625" style="4" customWidth="1"/>
    <col min="8" max="8" width="78.7109375" style="4" customWidth="1"/>
    <col min="9" max="10" width="7.28515625" style="4" customWidth="1"/>
    <col min="11" max="11" width="18" style="4" customWidth="1"/>
    <col min="12" max="12" width="67.28515625" style="4" customWidth="1"/>
    <col min="13" max="14" width="6.5703125" style="4" customWidth="1"/>
    <col min="15" max="15" width="78.7109375" style="4" customWidth="1"/>
    <col min="16" max="17" width="7.28515625" style="4" customWidth="1"/>
    <col min="18" max="18" width="78.7109375" style="4" customWidth="1"/>
    <col min="19" max="20" width="7.28515625" style="4" customWidth="1"/>
    <col min="21" max="21" width="18" style="4" customWidth="1"/>
    <col min="22" max="22" width="67.28515625" style="4" customWidth="1"/>
    <col min="23" max="24" width="6.5703125" style="4" customWidth="1"/>
    <col min="25" max="25" width="78.7109375" style="4" customWidth="1"/>
    <col min="26" max="27" width="7.28515625" style="4" customWidth="1"/>
    <col min="28" max="28" width="18" style="4" customWidth="1"/>
    <col min="29" max="29" width="67.28515625" style="4" customWidth="1"/>
    <col min="30" max="31" width="6.5703125" style="4" customWidth="1"/>
    <col min="32" max="32" width="18" style="4" customWidth="1"/>
    <col min="33" max="33" width="96" style="4" customWidth="1"/>
    <col min="34" max="35" width="6.5703125" style="4" customWidth="1"/>
    <col min="36" max="36" width="78.7109375" style="4" customWidth="1"/>
    <col min="37" max="38" width="7.28515625" style="4" customWidth="1"/>
    <col min="39" max="39" width="78.7109375" style="4" customWidth="1"/>
    <col min="40" max="41" width="7.28515625" style="4" customWidth="1"/>
    <col min="42" max="42" width="78.7109375" style="4" customWidth="1"/>
    <col min="43" max="44" width="7.28515625" style="4" customWidth="1"/>
    <col min="45" max="45" width="78.7109375" style="4" customWidth="1"/>
    <col min="46" max="47" width="7.28515625" style="4" customWidth="1"/>
    <col min="48" max="48" width="78.7109375" style="4" customWidth="1"/>
    <col min="49" max="50" width="7.28515625" style="4" customWidth="1"/>
    <col min="51" max="51" width="78.7109375" style="4" customWidth="1"/>
    <col min="52" max="53" width="7.28515625" style="4" customWidth="1"/>
    <col min="54" max="54" width="78.7109375" style="4" customWidth="1"/>
    <col min="55" max="56" width="7.28515625" style="4" customWidth="1"/>
    <col min="57" max="16384" width="14.42578125" style="4"/>
  </cols>
  <sheetData>
    <row r="1" spans="1:75" ht="63.75" x14ac:dyDescent="0.2">
      <c r="A1" s="12" t="s">
        <v>21</v>
      </c>
      <c r="B1" s="8" t="s">
        <v>22</v>
      </c>
      <c r="C1" s="8" t="s">
        <v>23</v>
      </c>
      <c r="D1" s="8" t="s">
        <v>24</v>
      </c>
      <c r="E1" s="7" t="s">
        <v>0</v>
      </c>
      <c r="F1" s="33" t="s">
        <v>1</v>
      </c>
      <c r="G1" s="32"/>
      <c r="H1" s="9" t="s">
        <v>3</v>
      </c>
      <c r="I1" s="33" t="s">
        <v>1</v>
      </c>
      <c r="J1" s="32"/>
      <c r="K1" s="31" t="s">
        <v>2</v>
      </c>
      <c r="L1" s="32"/>
      <c r="M1" s="34" t="s">
        <v>1</v>
      </c>
      <c r="N1" s="32"/>
      <c r="O1" s="7" t="s">
        <v>5</v>
      </c>
      <c r="P1" s="33" t="s">
        <v>1</v>
      </c>
      <c r="Q1" s="32"/>
      <c r="R1" s="7" t="s">
        <v>7</v>
      </c>
      <c r="S1" s="33" t="s">
        <v>1</v>
      </c>
      <c r="T1" s="32"/>
      <c r="U1" s="33" t="s">
        <v>4</v>
      </c>
      <c r="V1" s="32"/>
      <c r="W1" s="34" t="s">
        <v>1</v>
      </c>
      <c r="X1" s="32"/>
      <c r="Y1" s="7" t="s">
        <v>9</v>
      </c>
      <c r="Z1" s="33" t="s">
        <v>1</v>
      </c>
      <c r="AA1" s="32"/>
      <c r="AB1" s="33" t="s">
        <v>6</v>
      </c>
      <c r="AC1" s="32"/>
      <c r="AD1" s="34" t="s">
        <v>1</v>
      </c>
      <c r="AE1" s="32"/>
      <c r="AF1" s="31" t="s">
        <v>8</v>
      </c>
      <c r="AG1" s="32"/>
      <c r="AH1" s="34" t="s">
        <v>1</v>
      </c>
      <c r="AI1" s="32"/>
      <c r="AJ1" s="7" t="s">
        <v>10</v>
      </c>
      <c r="AK1" s="33" t="s">
        <v>1</v>
      </c>
      <c r="AL1" s="32"/>
      <c r="AM1" s="7" t="s">
        <v>11</v>
      </c>
      <c r="AN1" s="34" t="s">
        <v>1</v>
      </c>
      <c r="AO1" s="32"/>
      <c r="AP1" s="9" t="s">
        <v>12</v>
      </c>
      <c r="AQ1" s="34" t="s">
        <v>1</v>
      </c>
      <c r="AR1" s="32"/>
      <c r="AS1" s="7" t="s">
        <v>13</v>
      </c>
      <c r="AT1" s="34" t="s">
        <v>1</v>
      </c>
      <c r="AU1" s="32"/>
      <c r="AV1" s="7" t="s">
        <v>14</v>
      </c>
      <c r="AW1" s="34" t="s">
        <v>1</v>
      </c>
      <c r="AX1" s="32"/>
      <c r="AY1" s="7" t="s">
        <v>15</v>
      </c>
      <c r="AZ1" s="34" t="s">
        <v>1</v>
      </c>
      <c r="BA1" s="32"/>
      <c r="BB1" s="7" t="s">
        <v>16</v>
      </c>
      <c r="BC1" s="34" t="s">
        <v>1</v>
      </c>
      <c r="BD1" s="3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hidden="1" customHeight="1" x14ac:dyDescent="0.2">
      <c r="A2" s="7" t="s">
        <v>56</v>
      </c>
      <c r="B2" s="30">
        <v>152</v>
      </c>
      <c r="C2" s="30" t="s">
        <v>77</v>
      </c>
      <c r="D2" s="11">
        <v>0.91447368421052633</v>
      </c>
      <c r="E2" s="7" t="s">
        <v>56</v>
      </c>
      <c r="F2" s="30">
        <v>15</v>
      </c>
      <c r="G2" s="8">
        <v>15</v>
      </c>
      <c r="H2" s="7" t="s">
        <v>56</v>
      </c>
      <c r="I2" s="30">
        <v>44</v>
      </c>
      <c r="J2" s="8">
        <v>45</v>
      </c>
      <c r="K2" s="7" t="s">
        <v>56</v>
      </c>
      <c r="L2" s="7" t="s">
        <v>78</v>
      </c>
      <c r="M2" s="8" t="s">
        <v>79</v>
      </c>
      <c r="N2" s="8" t="s">
        <v>80</v>
      </c>
      <c r="O2" s="7" t="s">
        <v>56</v>
      </c>
      <c r="P2" s="8" t="s">
        <v>81</v>
      </c>
      <c r="Q2" s="8" t="s">
        <v>82</v>
      </c>
      <c r="R2" s="7" t="s">
        <v>56</v>
      </c>
      <c r="S2" s="8" t="s">
        <v>83</v>
      </c>
      <c r="T2" s="8" t="s">
        <v>84</v>
      </c>
      <c r="U2" s="7" t="s">
        <v>56</v>
      </c>
      <c r="V2" s="7" t="s">
        <v>85</v>
      </c>
      <c r="W2" s="8">
        <v>0</v>
      </c>
      <c r="X2" s="8" t="s">
        <v>80</v>
      </c>
      <c r="Y2" s="7" t="s">
        <v>56</v>
      </c>
      <c r="Z2" s="8" t="s">
        <v>86</v>
      </c>
      <c r="AA2" s="8" t="s">
        <v>77</v>
      </c>
      <c r="AB2" s="7" t="s">
        <v>56</v>
      </c>
      <c r="AC2" s="7" t="s">
        <v>87</v>
      </c>
      <c r="AD2" s="8">
        <v>2</v>
      </c>
      <c r="AE2" s="8" t="s">
        <v>88</v>
      </c>
      <c r="AF2" s="7" t="s">
        <v>56</v>
      </c>
      <c r="AG2" s="7" t="s">
        <v>89</v>
      </c>
      <c r="AH2" s="8" t="s">
        <v>79</v>
      </c>
      <c r="AI2" s="8" t="s">
        <v>80</v>
      </c>
      <c r="AJ2" s="7" t="s">
        <v>56</v>
      </c>
      <c r="AK2" s="8" t="s">
        <v>90</v>
      </c>
      <c r="AL2" s="8" t="s">
        <v>91</v>
      </c>
      <c r="AM2" s="7" t="s">
        <v>56</v>
      </c>
      <c r="AN2" s="8" t="s">
        <v>92</v>
      </c>
      <c r="AO2" s="8" t="s">
        <v>77</v>
      </c>
      <c r="AP2" s="7" t="s">
        <v>56</v>
      </c>
      <c r="AQ2" s="8" t="s">
        <v>93</v>
      </c>
      <c r="AR2" s="8" t="s">
        <v>77</v>
      </c>
      <c r="AS2" s="7" t="s">
        <v>56</v>
      </c>
      <c r="AT2" s="8" t="s">
        <v>94</v>
      </c>
      <c r="AU2" s="8" t="s">
        <v>95</v>
      </c>
      <c r="AV2" s="7" t="s">
        <v>56</v>
      </c>
      <c r="AW2" s="8" t="s">
        <v>96</v>
      </c>
      <c r="AX2" s="8" t="s">
        <v>77</v>
      </c>
      <c r="AY2" s="7" t="s">
        <v>56</v>
      </c>
      <c r="AZ2" s="8" t="s">
        <v>97</v>
      </c>
      <c r="BA2" s="8" t="s">
        <v>77</v>
      </c>
      <c r="BB2" s="7" t="s">
        <v>56</v>
      </c>
      <c r="BC2" s="8" t="s">
        <v>98</v>
      </c>
      <c r="BD2" s="8" t="s">
        <v>77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2.75" hidden="1" customHeight="1" x14ac:dyDescent="0.2">
      <c r="A3" s="7" t="s">
        <v>57</v>
      </c>
      <c r="B3" s="30">
        <v>79</v>
      </c>
      <c r="C3" s="30" t="s">
        <v>99</v>
      </c>
      <c r="D3" s="11">
        <v>0.41772151898734178</v>
      </c>
      <c r="E3" s="7" t="s">
        <v>57</v>
      </c>
      <c r="F3" s="30">
        <v>15</v>
      </c>
      <c r="G3" s="8">
        <v>15</v>
      </c>
      <c r="H3" s="7" t="s">
        <v>57</v>
      </c>
      <c r="I3" s="30">
        <v>42</v>
      </c>
      <c r="J3" s="8">
        <v>45</v>
      </c>
      <c r="K3" s="7" t="s">
        <v>57</v>
      </c>
      <c r="L3" s="7" t="s">
        <v>78</v>
      </c>
      <c r="M3" s="8" t="s">
        <v>79</v>
      </c>
      <c r="N3" s="8" t="s">
        <v>80</v>
      </c>
      <c r="O3" s="7" t="s">
        <v>57</v>
      </c>
      <c r="P3" s="8" t="s">
        <v>100</v>
      </c>
      <c r="Q3" s="8" t="s">
        <v>100</v>
      </c>
      <c r="R3" s="7" t="s">
        <v>57</v>
      </c>
      <c r="S3" s="8" t="s">
        <v>101</v>
      </c>
      <c r="T3" s="8" t="s">
        <v>101</v>
      </c>
      <c r="U3" s="7" t="s">
        <v>57</v>
      </c>
      <c r="V3" s="7" t="s">
        <v>85</v>
      </c>
      <c r="W3" s="8">
        <v>0</v>
      </c>
      <c r="X3" s="8" t="s">
        <v>80</v>
      </c>
      <c r="Y3" s="7" t="s">
        <v>57</v>
      </c>
      <c r="Z3" s="8" t="s">
        <v>102</v>
      </c>
      <c r="AA3" s="8" t="s">
        <v>99</v>
      </c>
      <c r="AB3" s="7" t="s">
        <v>57</v>
      </c>
      <c r="AC3" s="7" t="s">
        <v>87</v>
      </c>
      <c r="AD3" s="8">
        <v>1</v>
      </c>
      <c r="AE3" s="8" t="s">
        <v>103</v>
      </c>
      <c r="AF3" s="7" t="s">
        <v>57</v>
      </c>
      <c r="AG3" s="7" t="s">
        <v>104</v>
      </c>
      <c r="AH3" s="8">
        <v>3</v>
      </c>
      <c r="AI3" s="8" t="s">
        <v>105</v>
      </c>
      <c r="AJ3" s="7" t="s">
        <v>57</v>
      </c>
      <c r="AK3" s="8" t="s">
        <v>106</v>
      </c>
      <c r="AL3" s="8" t="s">
        <v>106</v>
      </c>
      <c r="AM3" s="7" t="s">
        <v>57</v>
      </c>
      <c r="AN3" s="8" t="s">
        <v>107</v>
      </c>
      <c r="AO3" s="8" t="s">
        <v>99</v>
      </c>
      <c r="AP3" s="7" t="s">
        <v>57</v>
      </c>
      <c r="AQ3" s="8" t="s">
        <v>108</v>
      </c>
      <c r="AR3" s="8" t="s">
        <v>99</v>
      </c>
      <c r="AS3" s="7" t="s">
        <v>57</v>
      </c>
      <c r="AT3" s="8" t="s">
        <v>109</v>
      </c>
      <c r="AU3" s="8" t="s">
        <v>110</v>
      </c>
      <c r="AV3" s="7" t="s">
        <v>57</v>
      </c>
      <c r="AW3" s="8" t="s">
        <v>111</v>
      </c>
      <c r="AX3" s="8" t="s">
        <v>99</v>
      </c>
      <c r="AY3" s="7" t="s">
        <v>57</v>
      </c>
      <c r="AZ3" s="8" t="s">
        <v>102</v>
      </c>
      <c r="BA3" s="8" t="s">
        <v>99</v>
      </c>
      <c r="BB3" s="7" t="s">
        <v>57</v>
      </c>
      <c r="BC3" s="8" t="s">
        <v>107</v>
      </c>
      <c r="BD3" s="8" t="s">
        <v>99</v>
      </c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2.75" hidden="1" customHeight="1" x14ac:dyDescent="0.2">
      <c r="A4" s="7" t="s">
        <v>58</v>
      </c>
      <c r="B4" s="30">
        <v>283</v>
      </c>
      <c r="C4" s="30" t="s">
        <v>112</v>
      </c>
      <c r="D4" s="11">
        <v>0.42756183745583037</v>
      </c>
      <c r="E4" s="7" t="s">
        <v>58</v>
      </c>
      <c r="F4" s="30">
        <v>15</v>
      </c>
      <c r="G4" s="8">
        <v>15</v>
      </c>
      <c r="H4" s="7" t="s">
        <v>58</v>
      </c>
      <c r="I4" s="30">
        <v>44</v>
      </c>
      <c r="J4" s="8">
        <v>45</v>
      </c>
      <c r="K4" s="7" t="s">
        <v>58</v>
      </c>
      <c r="L4" s="7" t="s">
        <v>78</v>
      </c>
      <c r="M4" s="8" t="s">
        <v>79</v>
      </c>
      <c r="N4" s="8" t="s">
        <v>80</v>
      </c>
      <c r="O4" s="7" t="s">
        <v>58</v>
      </c>
      <c r="P4" s="8" t="s">
        <v>113</v>
      </c>
      <c r="Q4" s="8" t="s">
        <v>114</v>
      </c>
      <c r="R4" s="7" t="s">
        <v>58</v>
      </c>
      <c r="S4" s="8" t="s">
        <v>115</v>
      </c>
      <c r="T4" s="8" t="s">
        <v>116</v>
      </c>
      <c r="U4" s="7" t="s">
        <v>58</v>
      </c>
      <c r="V4" s="7" t="s">
        <v>85</v>
      </c>
      <c r="W4" s="8">
        <v>0</v>
      </c>
      <c r="X4" s="8" t="s">
        <v>80</v>
      </c>
      <c r="Y4" s="7" t="s">
        <v>58</v>
      </c>
      <c r="Z4" s="8" t="s">
        <v>117</v>
      </c>
      <c r="AA4" s="8" t="s">
        <v>112</v>
      </c>
      <c r="AB4" s="7" t="s">
        <v>58</v>
      </c>
      <c r="AC4" s="7" t="s">
        <v>87</v>
      </c>
      <c r="AD4" s="8">
        <v>3</v>
      </c>
      <c r="AE4" s="8" t="s">
        <v>105</v>
      </c>
      <c r="AF4" s="7" t="s">
        <v>58</v>
      </c>
      <c r="AG4" s="7" t="s">
        <v>89</v>
      </c>
      <c r="AH4" s="8" t="s">
        <v>79</v>
      </c>
      <c r="AI4" s="8" t="s">
        <v>80</v>
      </c>
      <c r="AJ4" s="7" t="s">
        <v>58</v>
      </c>
      <c r="AK4" s="8" t="s">
        <v>91</v>
      </c>
      <c r="AL4" s="8" t="s">
        <v>91</v>
      </c>
      <c r="AM4" s="7" t="s">
        <v>58</v>
      </c>
      <c r="AN4" s="8" t="s">
        <v>118</v>
      </c>
      <c r="AO4" s="8" t="s">
        <v>112</v>
      </c>
      <c r="AP4" s="7" t="s">
        <v>58</v>
      </c>
      <c r="AQ4" s="8" t="s">
        <v>117</v>
      </c>
      <c r="AR4" s="8" t="s">
        <v>112</v>
      </c>
      <c r="AS4" s="7" t="s">
        <v>58</v>
      </c>
      <c r="AT4" s="8" t="s">
        <v>119</v>
      </c>
      <c r="AU4" s="8" t="s">
        <v>120</v>
      </c>
      <c r="AV4" s="7" t="s">
        <v>58</v>
      </c>
      <c r="AW4" s="8" t="s">
        <v>121</v>
      </c>
      <c r="AX4" s="8" t="s">
        <v>112</v>
      </c>
      <c r="AY4" s="7" t="s">
        <v>58</v>
      </c>
      <c r="AZ4" s="8" t="s">
        <v>122</v>
      </c>
      <c r="BA4" s="8" t="s">
        <v>112</v>
      </c>
      <c r="BB4" s="7" t="s">
        <v>58</v>
      </c>
      <c r="BC4" s="8" t="s">
        <v>123</v>
      </c>
      <c r="BD4" s="8" t="s">
        <v>112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2.75" hidden="1" customHeight="1" x14ac:dyDescent="0.2">
      <c r="A5" s="7" t="s">
        <v>59</v>
      </c>
      <c r="B5" s="30">
        <v>27</v>
      </c>
      <c r="C5" s="30" t="s">
        <v>124</v>
      </c>
      <c r="D5" s="11">
        <v>0.55555555555555558</v>
      </c>
      <c r="E5" s="7" t="s">
        <v>59</v>
      </c>
      <c r="F5" s="30">
        <v>15</v>
      </c>
      <c r="G5" s="8">
        <v>15</v>
      </c>
      <c r="H5" s="7" t="s">
        <v>59</v>
      </c>
      <c r="I5" s="30">
        <v>45</v>
      </c>
      <c r="J5" s="8">
        <v>45</v>
      </c>
      <c r="K5" s="7" t="s">
        <v>59</v>
      </c>
      <c r="L5" s="7" t="s">
        <v>78</v>
      </c>
      <c r="M5" s="8" t="s">
        <v>79</v>
      </c>
      <c r="N5" s="8" t="s">
        <v>80</v>
      </c>
      <c r="O5" s="7" t="s">
        <v>59</v>
      </c>
      <c r="P5" s="8" t="s">
        <v>125</v>
      </c>
      <c r="Q5" s="8" t="s">
        <v>125</v>
      </c>
      <c r="R5" s="7" t="s">
        <v>59</v>
      </c>
      <c r="S5" s="8" t="s">
        <v>91</v>
      </c>
      <c r="T5" s="8" t="s">
        <v>91</v>
      </c>
      <c r="U5" s="7" t="s">
        <v>59</v>
      </c>
      <c r="V5" s="7" t="s">
        <v>126</v>
      </c>
      <c r="W5" s="8">
        <v>0</v>
      </c>
      <c r="X5" s="8" t="s">
        <v>81</v>
      </c>
      <c r="Y5" s="7" t="s">
        <v>59</v>
      </c>
      <c r="Z5" s="8" t="s">
        <v>127</v>
      </c>
      <c r="AA5" s="8" t="s">
        <v>124</v>
      </c>
      <c r="AB5" s="7" t="s">
        <v>59</v>
      </c>
      <c r="AC5" s="7" t="s">
        <v>87</v>
      </c>
      <c r="AD5" s="8">
        <v>1</v>
      </c>
      <c r="AE5" s="8" t="s">
        <v>103</v>
      </c>
      <c r="AF5" s="7" t="s">
        <v>59</v>
      </c>
      <c r="AG5" s="7" t="s">
        <v>104</v>
      </c>
      <c r="AH5" s="8">
        <v>4</v>
      </c>
      <c r="AI5" s="8" t="s">
        <v>81</v>
      </c>
      <c r="AJ5" s="7" t="s">
        <v>59</v>
      </c>
      <c r="AK5" s="8">
        <v>1</v>
      </c>
      <c r="AL5" s="8">
        <v>1</v>
      </c>
      <c r="AM5" s="7" t="s">
        <v>59</v>
      </c>
      <c r="AN5" s="8" t="s">
        <v>124</v>
      </c>
      <c r="AO5" s="8" t="s">
        <v>124</v>
      </c>
      <c r="AP5" s="7" t="s">
        <v>59</v>
      </c>
      <c r="AQ5" s="8" t="s">
        <v>124</v>
      </c>
      <c r="AR5" s="8" t="s">
        <v>124</v>
      </c>
      <c r="AS5" s="7" t="s">
        <v>59</v>
      </c>
      <c r="AT5" s="8" t="s">
        <v>128</v>
      </c>
      <c r="AU5" s="8" t="s">
        <v>128</v>
      </c>
      <c r="AV5" s="7" t="s">
        <v>59</v>
      </c>
      <c r="AW5" s="8" t="s">
        <v>124</v>
      </c>
      <c r="AX5" s="8" t="s">
        <v>124</v>
      </c>
      <c r="AY5" s="7" t="s">
        <v>59</v>
      </c>
      <c r="AZ5" s="8" t="s">
        <v>124</v>
      </c>
      <c r="BA5" s="8" t="s">
        <v>124</v>
      </c>
      <c r="BB5" s="7" t="s">
        <v>59</v>
      </c>
      <c r="BC5" s="8" t="s">
        <v>124</v>
      </c>
      <c r="BD5" s="8" t="s">
        <v>124</v>
      </c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2.75" hidden="1" customHeight="1" x14ac:dyDescent="0.2">
      <c r="A6" s="7" t="s">
        <v>60</v>
      </c>
      <c r="B6" s="30">
        <v>159</v>
      </c>
      <c r="C6" s="30" t="s">
        <v>113</v>
      </c>
      <c r="D6" s="11">
        <v>0.47169811320754718</v>
      </c>
      <c r="E6" s="7" t="s">
        <v>60</v>
      </c>
      <c r="F6" s="30">
        <v>10</v>
      </c>
      <c r="G6" s="8">
        <v>15</v>
      </c>
      <c r="H6" s="7" t="s">
        <v>60</v>
      </c>
      <c r="I6" s="30">
        <v>41</v>
      </c>
      <c r="J6" s="8">
        <v>45</v>
      </c>
      <c r="K6" s="7" t="s">
        <v>60</v>
      </c>
      <c r="L6" s="7" t="s">
        <v>129</v>
      </c>
      <c r="M6" s="8">
        <v>3</v>
      </c>
      <c r="N6" s="8" t="s">
        <v>130</v>
      </c>
      <c r="O6" s="7" t="s">
        <v>60</v>
      </c>
      <c r="P6" s="8" t="s">
        <v>131</v>
      </c>
      <c r="Q6" s="8" t="s">
        <v>132</v>
      </c>
      <c r="R6" s="7" t="s">
        <v>60</v>
      </c>
      <c r="S6" s="8" t="s">
        <v>133</v>
      </c>
      <c r="T6" s="8" t="s">
        <v>134</v>
      </c>
      <c r="U6" s="7" t="s">
        <v>60</v>
      </c>
      <c r="V6" s="7" t="s">
        <v>85</v>
      </c>
      <c r="W6" s="8">
        <v>0</v>
      </c>
      <c r="X6" s="8" t="s">
        <v>80</v>
      </c>
      <c r="Y6" s="7" t="s">
        <v>60</v>
      </c>
      <c r="Z6" s="8" t="s">
        <v>105</v>
      </c>
      <c r="AA6" s="8" t="s">
        <v>113</v>
      </c>
      <c r="AB6" s="7" t="s">
        <v>60</v>
      </c>
      <c r="AC6" s="7" t="s">
        <v>135</v>
      </c>
      <c r="AD6" s="8" t="s">
        <v>79</v>
      </c>
      <c r="AE6" s="8" t="s">
        <v>136</v>
      </c>
      <c r="AF6" s="7" t="s">
        <v>60</v>
      </c>
      <c r="AG6" s="7" t="s">
        <v>104</v>
      </c>
      <c r="AH6" s="8">
        <v>4</v>
      </c>
      <c r="AI6" s="8" t="s">
        <v>81</v>
      </c>
      <c r="AJ6" s="7" t="s">
        <v>60</v>
      </c>
      <c r="AK6" s="8" t="s">
        <v>137</v>
      </c>
      <c r="AL6" s="8" t="s">
        <v>137</v>
      </c>
      <c r="AM6" s="7" t="s">
        <v>60</v>
      </c>
      <c r="AN6" s="8" t="s">
        <v>138</v>
      </c>
      <c r="AO6" s="8" t="s">
        <v>113</v>
      </c>
      <c r="AP6" s="7" t="s">
        <v>60</v>
      </c>
      <c r="AQ6" s="8" t="s">
        <v>139</v>
      </c>
      <c r="AR6" s="8" t="s">
        <v>113</v>
      </c>
      <c r="AS6" s="7" t="s">
        <v>60</v>
      </c>
      <c r="AT6" s="8" t="s">
        <v>140</v>
      </c>
      <c r="AU6" s="8" t="s">
        <v>141</v>
      </c>
      <c r="AV6" s="7" t="s">
        <v>60</v>
      </c>
      <c r="AW6" s="8" t="s">
        <v>142</v>
      </c>
      <c r="AX6" s="8" t="s">
        <v>113</v>
      </c>
      <c r="AY6" s="7" t="s">
        <v>60</v>
      </c>
      <c r="AZ6" s="8" t="s">
        <v>143</v>
      </c>
      <c r="BA6" s="8" t="s">
        <v>113</v>
      </c>
      <c r="BB6" s="7" t="s">
        <v>60</v>
      </c>
      <c r="BC6" s="8" t="s">
        <v>144</v>
      </c>
      <c r="BD6" s="8" t="s">
        <v>113</v>
      </c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2.75" hidden="1" customHeight="1" x14ac:dyDescent="0.2">
      <c r="A7" s="7" t="s">
        <v>45</v>
      </c>
      <c r="B7" s="30">
        <v>42</v>
      </c>
      <c r="C7" s="30" t="s">
        <v>145</v>
      </c>
      <c r="D7" s="11">
        <v>0.26190476190476192</v>
      </c>
      <c r="E7" s="7" t="s">
        <v>45</v>
      </c>
      <c r="F7" s="30">
        <v>15</v>
      </c>
      <c r="G7" s="8">
        <v>15</v>
      </c>
      <c r="H7" s="7" t="s">
        <v>45</v>
      </c>
      <c r="I7" s="30">
        <v>36</v>
      </c>
      <c r="J7" s="8">
        <v>39</v>
      </c>
      <c r="K7" s="7" t="s">
        <v>45</v>
      </c>
      <c r="L7" s="7" t="s">
        <v>78</v>
      </c>
      <c r="M7" s="8" t="s">
        <v>79</v>
      </c>
      <c r="N7" s="8" t="s">
        <v>80</v>
      </c>
      <c r="O7" s="7" t="s">
        <v>45</v>
      </c>
      <c r="P7" s="8" t="s">
        <v>146</v>
      </c>
      <c r="Q7" s="8" t="s">
        <v>146</v>
      </c>
      <c r="R7" s="7" t="s">
        <v>45</v>
      </c>
      <c r="S7" s="8" t="s">
        <v>147</v>
      </c>
      <c r="T7" s="8" t="s">
        <v>147</v>
      </c>
      <c r="U7" s="7" t="s">
        <v>45</v>
      </c>
      <c r="V7" s="7" t="s">
        <v>85</v>
      </c>
      <c r="W7" s="8">
        <v>0</v>
      </c>
      <c r="X7" s="8" t="s">
        <v>80</v>
      </c>
      <c r="Y7" s="7" t="s">
        <v>45</v>
      </c>
      <c r="Z7" s="8" t="s">
        <v>145</v>
      </c>
      <c r="AA7" s="8" t="s">
        <v>145</v>
      </c>
      <c r="AB7" s="7" t="s">
        <v>45</v>
      </c>
      <c r="AC7" s="7" t="s">
        <v>135</v>
      </c>
      <c r="AD7" s="8" t="s">
        <v>79</v>
      </c>
      <c r="AE7" s="8" t="s">
        <v>136</v>
      </c>
      <c r="AF7" s="7" t="s">
        <v>45</v>
      </c>
      <c r="AG7" s="7" t="s">
        <v>104</v>
      </c>
      <c r="AH7" s="8">
        <v>1</v>
      </c>
      <c r="AI7" s="8" t="s">
        <v>103</v>
      </c>
      <c r="AJ7" s="7" t="s">
        <v>45</v>
      </c>
      <c r="AK7" s="8">
        <v>1</v>
      </c>
      <c r="AL7" s="8">
        <v>1</v>
      </c>
      <c r="AM7" s="7" t="s">
        <v>45</v>
      </c>
      <c r="AN7" s="8" t="s">
        <v>145</v>
      </c>
      <c r="AO7" s="8" t="s">
        <v>145</v>
      </c>
      <c r="AP7" s="7" t="s">
        <v>45</v>
      </c>
      <c r="AQ7" s="8" t="s">
        <v>145</v>
      </c>
      <c r="AR7" s="8" t="s">
        <v>145</v>
      </c>
      <c r="AS7" s="7" t="s">
        <v>45</v>
      </c>
      <c r="AT7" s="8" t="s">
        <v>91</v>
      </c>
      <c r="AU7" s="8" t="s">
        <v>91</v>
      </c>
      <c r="AV7" s="7" t="s">
        <v>45</v>
      </c>
      <c r="AW7" s="8" t="s">
        <v>146</v>
      </c>
      <c r="AX7" s="8" t="s">
        <v>145</v>
      </c>
      <c r="AY7" s="7" t="s">
        <v>45</v>
      </c>
      <c r="AZ7" s="8" t="s">
        <v>145</v>
      </c>
      <c r="BA7" s="8" t="s">
        <v>145</v>
      </c>
      <c r="BB7" s="7" t="s">
        <v>45</v>
      </c>
      <c r="BC7" s="8" t="s">
        <v>145</v>
      </c>
      <c r="BD7" s="8" t="s">
        <v>145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2.75" hidden="1" customHeight="1" x14ac:dyDescent="0.2">
      <c r="A8" s="7" t="s">
        <v>61</v>
      </c>
      <c r="B8" s="30">
        <v>155</v>
      </c>
      <c r="C8" s="30" t="s">
        <v>148</v>
      </c>
      <c r="D8" s="11">
        <v>0.4</v>
      </c>
      <c r="E8" s="7" t="s">
        <v>61</v>
      </c>
      <c r="F8" s="30">
        <v>15</v>
      </c>
      <c r="G8" s="8">
        <v>15</v>
      </c>
      <c r="H8" s="7" t="s">
        <v>61</v>
      </c>
      <c r="I8" s="30">
        <v>45</v>
      </c>
      <c r="J8" s="8">
        <v>45</v>
      </c>
      <c r="K8" s="7" t="s">
        <v>61</v>
      </c>
      <c r="L8" s="7" t="s">
        <v>78</v>
      </c>
      <c r="M8" s="8" t="s">
        <v>79</v>
      </c>
      <c r="N8" s="8" t="s">
        <v>80</v>
      </c>
      <c r="O8" s="7" t="s">
        <v>61</v>
      </c>
      <c r="P8" s="8" t="s">
        <v>149</v>
      </c>
      <c r="Q8" s="8" t="s">
        <v>149</v>
      </c>
      <c r="R8" s="7" t="s">
        <v>61</v>
      </c>
      <c r="S8" s="8" t="s">
        <v>150</v>
      </c>
      <c r="T8" s="8" t="s">
        <v>150</v>
      </c>
      <c r="U8" s="7" t="s">
        <v>61</v>
      </c>
      <c r="V8" s="7" t="s">
        <v>85</v>
      </c>
      <c r="W8" s="8">
        <v>0</v>
      </c>
      <c r="X8" s="8" t="s">
        <v>80</v>
      </c>
      <c r="Y8" s="7" t="s">
        <v>61</v>
      </c>
      <c r="Z8" s="8" t="s">
        <v>148</v>
      </c>
      <c r="AA8" s="8" t="s">
        <v>148</v>
      </c>
      <c r="AB8" s="7" t="s">
        <v>61</v>
      </c>
      <c r="AC8" s="7" t="s">
        <v>87</v>
      </c>
      <c r="AD8" s="8">
        <v>4</v>
      </c>
      <c r="AE8" s="8" t="s">
        <v>81</v>
      </c>
      <c r="AF8" s="7" t="s">
        <v>61</v>
      </c>
      <c r="AG8" s="7" t="s">
        <v>89</v>
      </c>
      <c r="AH8" s="8" t="s">
        <v>79</v>
      </c>
      <c r="AI8" s="8" t="s">
        <v>80</v>
      </c>
      <c r="AJ8" s="7" t="s">
        <v>61</v>
      </c>
      <c r="AK8" s="8" t="s">
        <v>137</v>
      </c>
      <c r="AL8" s="8" t="s">
        <v>137</v>
      </c>
      <c r="AM8" s="7" t="s">
        <v>61</v>
      </c>
      <c r="AN8" s="8" t="s">
        <v>115</v>
      </c>
      <c r="AO8" s="8" t="s">
        <v>148</v>
      </c>
      <c r="AP8" s="7" t="s">
        <v>61</v>
      </c>
      <c r="AQ8" s="8" t="s">
        <v>149</v>
      </c>
      <c r="AR8" s="8" t="s">
        <v>148</v>
      </c>
      <c r="AS8" s="7" t="s">
        <v>61</v>
      </c>
      <c r="AT8" s="8" t="s">
        <v>141</v>
      </c>
      <c r="AU8" s="8" t="s">
        <v>141</v>
      </c>
      <c r="AV8" s="7" t="s">
        <v>61</v>
      </c>
      <c r="AW8" s="8" t="s">
        <v>151</v>
      </c>
      <c r="AX8" s="8" t="s">
        <v>148</v>
      </c>
      <c r="AY8" s="7" t="s">
        <v>61</v>
      </c>
      <c r="AZ8" s="8" t="s">
        <v>149</v>
      </c>
      <c r="BA8" s="8" t="s">
        <v>148</v>
      </c>
      <c r="BB8" s="7" t="s">
        <v>61</v>
      </c>
      <c r="BC8" s="8" t="s">
        <v>152</v>
      </c>
      <c r="BD8" s="8" t="s">
        <v>148</v>
      </c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2.75" hidden="1" customHeight="1" x14ac:dyDescent="0.2">
      <c r="A9" s="7" t="s">
        <v>62</v>
      </c>
      <c r="B9" s="30">
        <v>156</v>
      </c>
      <c r="C9" s="30" t="s">
        <v>153</v>
      </c>
      <c r="D9" s="11">
        <v>0.41666666666666669</v>
      </c>
      <c r="E9" s="7" t="s">
        <v>62</v>
      </c>
      <c r="F9" s="30">
        <v>15</v>
      </c>
      <c r="G9" s="8">
        <v>15</v>
      </c>
      <c r="H9" s="7" t="s">
        <v>62</v>
      </c>
      <c r="I9" s="30">
        <v>7</v>
      </c>
      <c r="J9" s="8">
        <v>45</v>
      </c>
      <c r="K9" s="7" t="s">
        <v>62</v>
      </c>
      <c r="L9" s="7" t="s">
        <v>129</v>
      </c>
      <c r="M9" s="8">
        <v>3</v>
      </c>
      <c r="N9" s="8" t="s">
        <v>130</v>
      </c>
      <c r="O9" s="7" t="s">
        <v>62</v>
      </c>
      <c r="P9" s="8" t="s">
        <v>154</v>
      </c>
      <c r="Q9" s="8" t="s">
        <v>140</v>
      </c>
      <c r="R9" s="7" t="s">
        <v>62</v>
      </c>
      <c r="S9" s="8" t="s">
        <v>155</v>
      </c>
      <c r="T9" s="8" t="s">
        <v>156</v>
      </c>
      <c r="U9" s="7" t="s">
        <v>62</v>
      </c>
      <c r="V9" s="7" t="s">
        <v>85</v>
      </c>
      <c r="W9" s="8">
        <v>0</v>
      </c>
      <c r="X9" s="8" t="s">
        <v>80</v>
      </c>
      <c r="Y9" s="7" t="s">
        <v>62</v>
      </c>
      <c r="Z9" s="8" t="s">
        <v>151</v>
      </c>
      <c r="AA9" s="8" t="s">
        <v>153</v>
      </c>
      <c r="AB9" s="7" t="s">
        <v>62</v>
      </c>
      <c r="AC9" s="7" t="s">
        <v>87</v>
      </c>
      <c r="AD9" s="8">
        <v>2</v>
      </c>
      <c r="AE9" s="8" t="s">
        <v>88</v>
      </c>
      <c r="AF9" s="7" t="s">
        <v>62</v>
      </c>
      <c r="AG9" s="7" t="s">
        <v>104</v>
      </c>
      <c r="AH9" s="8">
        <v>3</v>
      </c>
      <c r="AI9" s="8" t="s">
        <v>105</v>
      </c>
      <c r="AJ9" s="7" t="s">
        <v>62</v>
      </c>
      <c r="AK9" s="8" t="s">
        <v>137</v>
      </c>
      <c r="AL9" s="8" t="s">
        <v>137</v>
      </c>
      <c r="AM9" s="7" t="s">
        <v>62</v>
      </c>
      <c r="AN9" s="8" t="s">
        <v>149</v>
      </c>
      <c r="AO9" s="8" t="s">
        <v>153</v>
      </c>
      <c r="AP9" s="7" t="s">
        <v>62</v>
      </c>
      <c r="AQ9" s="8" t="s">
        <v>149</v>
      </c>
      <c r="AR9" s="8" t="s">
        <v>153</v>
      </c>
      <c r="AS9" s="7" t="s">
        <v>62</v>
      </c>
      <c r="AT9" s="8" t="s">
        <v>131</v>
      </c>
      <c r="AU9" s="8" t="s">
        <v>131</v>
      </c>
      <c r="AV9" s="7" t="s">
        <v>62</v>
      </c>
      <c r="AW9" s="8" t="s">
        <v>116</v>
      </c>
      <c r="AX9" s="8" t="s">
        <v>153</v>
      </c>
      <c r="AY9" s="7" t="s">
        <v>62</v>
      </c>
      <c r="AZ9" s="8" t="s">
        <v>149</v>
      </c>
      <c r="BA9" s="8" t="s">
        <v>153</v>
      </c>
      <c r="BB9" s="7" t="s">
        <v>62</v>
      </c>
      <c r="BC9" s="8" t="s">
        <v>149</v>
      </c>
      <c r="BD9" s="8" t="s">
        <v>153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2.75" hidden="1" customHeight="1" x14ac:dyDescent="0.2">
      <c r="A10" s="7" t="s">
        <v>63</v>
      </c>
      <c r="B10" s="30">
        <v>290</v>
      </c>
      <c r="C10" s="30" t="s">
        <v>157</v>
      </c>
      <c r="D10" s="11">
        <v>0.3413793103448276</v>
      </c>
      <c r="E10" s="7" t="s">
        <v>63</v>
      </c>
      <c r="F10" s="30">
        <v>14</v>
      </c>
      <c r="G10" s="8">
        <v>15</v>
      </c>
      <c r="H10" s="7" t="s">
        <v>63</v>
      </c>
      <c r="I10" s="30">
        <v>42</v>
      </c>
      <c r="J10" s="8">
        <v>45</v>
      </c>
      <c r="K10" s="7" t="s">
        <v>63</v>
      </c>
      <c r="L10" s="7" t="s">
        <v>78</v>
      </c>
      <c r="M10" s="8" t="s">
        <v>79</v>
      </c>
      <c r="N10" s="8" t="s">
        <v>80</v>
      </c>
      <c r="O10" s="7" t="s">
        <v>63</v>
      </c>
      <c r="P10" s="8" t="s">
        <v>158</v>
      </c>
      <c r="Q10" s="8" t="s">
        <v>139</v>
      </c>
      <c r="R10" s="7" t="s">
        <v>63</v>
      </c>
      <c r="S10" s="8" t="s">
        <v>132</v>
      </c>
      <c r="T10" s="8" t="s">
        <v>150</v>
      </c>
      <c r="U10" s="7" t="s">
        <v>63</v>
      </c>
      <c r="V10" s="7" t="s">
        <v>85</v>
      </c>
      <c r="W10" s="8">
        <v>0</v>
      </c>
      <c r="X10" s="8" t="s">
        <v>80</v>
      </c>
      <c r="Y10" s="7" t="s">
        <v>63</v>
      </c>
      <c r="Z10" s="8" t="s">
        <v>159</v>
      </c>
      <c r="AA10" s="8" t="s">
        <v>157</v>
      </c>
      <c r="AB10" s="7" t="s">
        <v>63</v>
      </c>
      <c r="AC10" s="7" t="s">
        <v>87</v>
      </c>
      <c r="AD10" s="8">
        <v>1</v>
      </c>
      <c r="AE10" s="8" t="s">
        <v>103</v>
      </c>
      <c r="AF10" s="7" t="s">
        <v>63</v>
      </c>
      <c r="AG10" s="7" t="s">
        <v>104</v>
      </c>
      <c r="AH10" s="8">
        <v>2</v>
      </c>
      <c r="AI10" s="8" t="s">
        <v>88</v>
      </c>
      <c r="AJ10" s="7" t="s">
        <v>63</v>
      </c>
      <c r="AK10" s="8" t="s">
        <v>106</v>
      </c>
      <c r="AL10" s="8" t="s">
        <v>106</v>
      </c>
      <c r="AM10" s="7" t="s">
        <v>63</v>
      </c>
      <c r="AN10" s="8" t="s">
        <v>120</v>
      </c>
      <c r="AO10" s="8" t="s">
        <v>157</v>
      </c>
      <c r="AP10" s="7" t="s">
        <v>63</v>
      </c>
      <c r="AQ10" s="8" t="s">
        <v>160</v>
      </c>
      <c r="AR10" s="8" t="s">
        <v>157</v>
      </c>
      <c r="AS10" s="7" t="s">
        <v>63</v>
      </c>
      <c r="AT10" s="8" t="s">
        <v>158</v>
      </c>
      <c r="AU10" s="8" t="s">
        <v>83</v>
      </c>
      <c r="AV10" s="7" t="s">
        <v>63</v>
      </c>
      <c r="AW10" s="8" t="s">
        <v>81</v>
      </c>
      <c r="AX10" s="8" t="s">
        <v>157</v>
      </c>
      <c r="AY10" s="7" t="s">
        <v>63</v>
      </c>
      <c r="AZ10" s="8" t="s">
        <v>82</v>
      </c>
      <c r="BA10" s="8" t="s">
        <v>157</v>
      </c>
      <c r="BB10" s="7" t="s">
        <v>63</v>
      </c>
      <c r="BC10" s="8" t="s">
        <v>159</v>
      </c>
      <c r="BD10" s="8" t="s">
        <v>157</v>
      </c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2.75" hidden="1" customHeight="1" x14ac:dyDescent="0.2">
      <c r="A11" s="7" t="s">
        <v>46</v>
      </c>
      <c r="B11" s="30">
        <v>80</v>
      </c>
      <c r="C11" s="30" t="s">
        <v>152</v>
      </c>
      <c r="D11" s="11">
        <v>0.71250000000000002</v>
      </c>
      <c r="E11" s="7" t="s">
        <v>46</v>
      </c>
      <c r="F11" s="30">
        <v>15</v>
      </c>
      <c r="G11" s="8">
        <v>15</v>
      </c>
      <c r="H11" s="7" t="s">
        <v>46</v>
      </c>
      <c r="I11" s="30">
        <v>37</v>
      </c>
      <c r="J11" s="8">
        <v>39</v>
      </c>
      <c r="K11" s="7" t="s">
        <v>46</v>
      </c>
      <c r="L11" s="7" t="s">
        <v>78</v>
      </c>
      <c r="M11" s="8" t="s">
        <v>79</v>
      </c>
      <c r="N11" s="8" t="s">
        <v>80</v>
      </c>
      <c r="O11" s="7" t="s">
        <v>46</v>
      </c>
      <c r="P11" s="8" t="s">
        <v>161</v>
      </c>
      <c r="Q11" s="8" t="s">
        <v>162</v>
      </c>
      <c r="R11" s="7" t="s">
        <v>46</v>
      </c>
      <c r="S11" s="8" t="s">
        <v>163</v>
      </c>
      <c r="T11" s="8" t="s">
        <v>163</v>
      </c>
      <c r="U11" s="7" t="s">
        <v>46</v>
      </c>
      <c r="V11" s="7" t="s">
        <v>126</v>
      </c>
      <c r="W11" s="8">
        <v>0</v>
      </c>
      <c r="X11" s="8" t="s">
        <v>81</v>
      </c>
      <c r="Y11" s="7" t="s">
        <v>46</v>
      </c>
      <c r="Z11" s="8" t="s">
        <v>164</v>
      </c>
      <c r="AA11" s="8" t="s">
        <v>152</v>
      </c>
      <c r="AB11" s="7" t="s">
        <v>46</v>
      </c>
      <c r="AC11" s="7" t="s">
        <v>87</v>
      </c>
      <c r="AD11" s="8">
        <v>1</v>
      </c>
      <c r="AE11" s="8" t="s">
        <v>103</v>
      </c>
      <c r="AF11" s="7" t="s">
        <v>46</v>
      </c>
      <c r="AG11" s="7" t="s">
        <v>104</v>
      </c>
      <c r="AH11" s="8">
        <v>3</v>
      </c>
      <c r="AI11" s="8" t="s">
        <v>105</v>
      </c>
      <c r="AJ11" s="7" t="s">
        <v>46</v>
      </c>
      <c r="AK11" s="8" t="s">
        <v>106</v>
      </c>
      <c r="AL11" s="8" t="s">
        <v>106</v>
      </c>
      <c r="AM11" s="7" t="s">
        <v>46</v>
      </c>
      <c r="AN11" s="8" t="s">
        <v>152</v>
      </c>
      <c r="AO11" s="8" t="s">
        <v>152</v>
      </c>
      <c r="AP11" s="7" t="s">
        <v>46</v>
      </c>
      <c r="AQ11" s="8" t="s">
        <v>165</v>
      </c>
      <c r="AR11" s="8" t="s">
        <v>152</v>
      </c>
      <c r="AS11" s="7" t="s">
        <v>46</v>
      </c>
      <c r="AT11" s="8" t="s">
        <v>102</v>
      </c>
      <c r="AU11" s="8" t="s">
        <v>107</v>
      </c>
      <c r="AV11" s="7" t="s">
        <v>46</v>
      </c>
      <c r="AW11" s="8" t="s">
        <v>165</v>
      </c>
      <c r="AX11" s="8" t="s">
        <v>152</v>
      </c>
      <c r="AY11" s="7" t="s">
        <v>46</v>
      </c>
      <c r="AZ11" s="8" t="s">
        <v>131</v>
      </c>
      <c r="BA11" s="8" t="s">
        <v>152</v>
      </c>
      <c r="BB11" s="7" t="s">
        <v>46</v>
      </c>
      <c r="BC11" s="8" t="s">
        <v>166</v>
      </c>
      <c r="BD11" s="8" t="s">
        <v>152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2.75" hidden="1" customHeight="1" x14ac:dyDescent="0.2">
      <c r="A12" s="7" t="s">
        <v>64</v>
      </c>
      <c r="B12" s="30">
        <v>410</v>
      </c>
      <c r="C12" s="30" t="s">
        <v>167</v>
      </c>
      <c r="D12" s="11">
        <v>0.65609756097560978</v>
      </c>
      <c r="E12" s="7" t="s">
        <v>64</v>
      </c>
      <c r="F12" s="30">
        <v>15</v>
      </c>
      <c r="G12" s="8">
        <v>15</v>
      </c>
      <c r="H12" s="7" t="s">
        <v>64</v>
      </c>
      <c r="I12" s="30">
        <v>43</v>
      </c>
      <c r="J12" s="8">
        <v>45</v>
      </c>
      <c r="K12" s="7" t="s">
        <v>64</v>
      </c>
      <c r="L12" s="7" t="s">
        <v>78</v>
      </c>
      <c r="M12" s="8" t="s">
        <v>79</v>
      </c>
      <c r="N12" s="8" t="s">
        <v>80</v>
      </c>
      <c r="O12" s="7" t="s">
        <v>64</v>
      </c>
      <c r="P12" s="8" t="s">
        <v>168</v>
      </c>
      <c r="Q12" s="8" t="s">
        <v>169</v>
      </c>
      <c r="R12" s="7" t="s">
        <v>64</v>
      </c>
      <c r="S12" s="8" t="s">
        <v>170</v>
      </c>
      <c r="T12" s="8" t="s">
        <v>92</v>
      </c>
      <c r="U12" s="7" t="s">
        <v>64</v>
      </c>
      <c r="V12" s="7" t="s">
        <v>85</v>
      </c>
      <c r="W12" s="8">
        <v>0</v>
      </c>
      <c r="X12" s="8" t="s">
        <v>80</v>
      </c>
      <c r="Y12" s="7" t="s">
        <v>64</v>
      </c>
      <c r="Z12" s="8" t="s">
        <v>171</v>
      </c>
      <c r="AA12" s="8" t="s">
        <v>167</v>
      </c>
      <c r="AB12" s="7" t="s">
        <v>64</v>
      </c>
      <c r="AC12" s="7" t="s">
        <v>87</v>
      </c>
      <c r="AD12" s="8">
        <v>1</v>
      </c>
      <c r="AE12" s="8" t="s">
        <v>103</v>
      </c>
      <c r="AF12" s="7" t="s">
        <v>64</v>
      </c>
      <c r="AG12" s="7" t="s">
        <v>104</v>
      </c>
      <c r="AH12" s="8">
        <v>3</v>
      </c>
      <c r="AI12" s="8" t="s">
        <v>105</v>
      </c>
      <c r="AJ12" s="7" t="s">
        <v>64</v>
      </c>
      <c r="AK12" s="8" t="s">
        <v>172</v>
      </c>
      <c r="AL12" s="8" t="s">
        <v>146</v>
      </c>
      <c r="AM12" s="7" t="s">
        <v>64</v>
      </c>
      <c r="AN12" s="8" t="s">
        <v>173</v>
      </c>
      <c r="AO12" s="8" t="s">
        <v>167</v>
      </c>
      <c r="AP12" s="7" t="s">
        <v>64</v>
      </c>
      <c r="AQ12" s="8" t="s">
        <v>174</v>
      </c>
      <c r="AR12" s="8" t="s">
        <v>167</v>
      </c>
      <c r="AS12" s="7" t="s">
        <v>64</v>
      </c>
      <c r="AT12" s="8" t="s">
        <v>175</v>
      </c>
      <c r="AU12" s="8" t="s">
        <v>176</v>
      </c>
      <c r="AV12" s="7" t="s">
        <v>64</v>
      </c>
      <c r="AW12" s="8" t="s">
        <v>177</v>
      </c>
      <c r="AX12" s="8" t="s">
        <v>167</v>
      </c>
      <c r="AY12" s="7" t="s">
        <v>64</v>
      </c>
      <c r="AZ12" s="8" t="s">
        <v>178</v>
      </c>
      <c r="BA12" s="8" t="s">
        <v>167</v>
      </c>
      <c r="BB12" s="7" t="s">
        <v>64</v>
      </c>
      <c r="BC12" s="8" t="s">
        <v>179</v>
      </c>
      <c r="BD12" s="8" t="s">
        <v>167</v>
      </c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2.75" hidden="1" customHeight="1" x14ac:dyDescent="0.2">
      <c r="A13" s="7" t="s">
        <v>47</v>
      </c>
      <c r="B13" s="30">
        <v>144</v>
      </c>
      <c r="C13" s="30" t="s">
        <v>101</v>
      </c>
      <c r="D13" s="11">
        <v>0.13194444444444445</v>
      </c>
      <c r="E13" s="7" t="s">
        <v>47</v>
      </c>
      <c r="F13" s="30">
        <v>4</v>
      </c>
      <c r="G13" s="8">
        <v>15</v>
      </c>
      <c r="H13" s="7" t="s">
        <v>47</v>
      </c>
      <c r="I13" s="30">
        <v>38</v>
      </c>
      <c r="J13" s="8">
        <v>39</v>
      </c>
      <c r="K13" s="7" t="s">
        <v>47</v>
      </c>
      <c r="L13" s="7" t="s">
        <v>129</v>
      </c>
      <c r="M13" s="8">
        <v>3</v>
      </c>
      <c r="N13" s="8" t="s">
        <v>130</v>
      </c>
      <c r="O13" s="7" t="s">
        <v>47</v>
      </c>
      <c r="P13" s="8" t="s">
        <v>127</v>
      </c>
      <c r="Q13" s="8" t="s">
        <v>127</v>
      </c>
      <c r="R13" s="7" t="s">
        <v>47</v>
      </c>
      <c r="S13" s="8" t="s">
        <v>90</v>
      </c>
      <c r="T13" s="8" t="s">
        <v>90</v>
      </c>
      <c r="U13" s="7" t="s">
        <v>47</v>
      </c>
      <c r="V13" s="7" t="s">
        <v>180</v>
      </c>
      <c r="W13" s="8">
        <v>0</v>
      </c>
      <c r="X13" s="8" t="s">
        <v>136</v>
      </c>
      <c r="Y13" s="7" t="s">
        <v>47</v>
      </c>
      <c r="Z13" s="8" t="s">
        <v>181</v>
      </c>
      <c r="AA13" s="8" t="s">
        <v>101</v>
      </c>
      <c r="AB13" s="7" t="s">
        <v>47</v>
      </c>
      <c r="AC13" s="7" t="s">
        <v>135</v>
      </c>
      <c r="AD13" s="8" t="s">
        <v>79</v>
      </c>
      <c r="AE13" s="8" t="s">
        <v>136</v>
      </c>
      <c r="AF13" s="7" t="s">
        <v>47</v>
      </c>
      <c r="AG13" s="7" t="s">
        <v>104</v>
      </c>
      <c r="AH13" s="8">
        <v>1</v>
      </c>
      <c r="AI13" s="8" t="s">
        <v>103</v>
      </c>
      <c r="AJ13" s="7" t="s">
        <v>47</v>
      </c>
      <c r="AK13" s="8">
        <v>1</v>
      </c>
      <c r="AL13" s="8">
        <v>1</v>
      </c>
      <c r="AM13" s="7" t="s">
        <v>47</v>
      </c>
      <c r="AN13" s="8" t="s">
        <v>101</v>
      </c>
      <c r="AO13" s="8" t="s">
        <v>101</v>
      </c>
      <c r="AP13" s="7" t="s">
        <v>47</v>
      </c>
      <c r="AQ13" s="8" t="s">
        <v>101</v>
      </c>
      <c r="AR13" s="8" t="s">
        <v>101</v>
      </c>
      <c r="AS13" s="7" t="s">
        <v>47</v>
      </c>
      <c r="AT13" s="8" t="s">
        <v>182</v>
      </c>
      <c r="AU13" s="8" t="s">
        <v>182</v>
      </c>
      <c r="AV13" s="7" t="s">
        <v>47</v>
      </c>
      <c r="AW13" s="8" t="s">
        <v>181</v>
      </c>
      <c r="AX13" s="8" t="s">
        <v>101</v>
      </c>
      <c r="AY13" s="7" t="s">
        <v>47</v>
      </c>
      <c r="AZ13" s="8" t="s">
        <v>101</v>
      </c>
      <c r="BA13" s="8" t="s">
        <v>101</v>
      </c>
      <c r="BB13" s="7" t="s">
        <v>47</v>
      </c>
      <c r="BC13" s="8" t="s">
        <v>181</v>
      </c>
      <c r="BD13" s="8" t="s">
        <v>101</v>
      </c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2.75" hidden="1" customHeight="1" x14ac:dyDescent="0.2">
      <c r="A14" s="7" t="s">
        <v>74</v>
      </c>
      <c r="B14" s="30">
        <v>248</v>
      </c>
      <c r="C14" s="30" t="s">
        <v>157</v>
      </c>
      <c r="D14" s="11">
        <v>0.39919354838709675</v>
      </c>
      <c r="E14" s="7" t="s">
        <v>74</v>
      </c>
      <c r="F14" s="30">
        <v>14</v>
      </c>
      <c r="G14" s="8">
        <v>15</v>
      </c>
      <c r="H14" s="7" t="s">
        <v>74</v>
      </c>
      <c r="I14" s="30">
        <v>31</v>
      </c>
      <c r="J14" s="8">
        <v>41</v>
      </c>
      <c r="K14" s="7" t="s">
        <v>74</v>
      </c>
      <c r="L14" s="7" t="s">
        <v>78</v>
      </c>
      <c r="M14" s="8" t="s">
        <v>79</v>
      </c>
      <c r="N14" s="8" t="s">
        <v>80</v>
      </c>
      <c r="O14" s="7" t="s">
        <v>74</v>
      </c>
      <c r="P14" s="8" t="s">
        <v>113</v>
      </c>
      <c r="Q14" s="8" t="s">
        <v>113</v>
      </c>
      <c r="R14" s="7" t="s">
        <v>74</v>
      </c>
      <c r="S14" s="8" t="s">
        <v>115</v>
      </c>
      <c r="T14" s="8" t="s">
        <v>105</v>
      </c>
      <c r="U14" s="7" t="s">
        <v>74</v>
      </c>
      <c r="V14" s="7" t="s">
        <v>85</v>
      </c>
      <c r="W14" s="8">
        <v>0</v>
      </c>
      <c r="X14" s="8" t="s">
        <v>80</v>
      </c>
      <c r="Y14" s="7" t="s">
        <v>74</v>
      </c>
      <c r="Z14" s="8" t="s">
        <v>183</v>
      </c>
      <c r="AA14" s="8" t="s">
        <v>157</v>
      </c>
      <c r="AB14" s="7" t="s">
        <v>74</v>
      </c>
      <c r="AC14" s="7" t="s">
        <v>87</v>
      </c>
      <c r="AD14" s="8">
        <v>3</v>
      </c>
      <c r="AE14" s="8" t="s">
        <v>105</v>
      </c>
      <c r="AF14" s="7" t="s">
        <v>74</v>
      </c>
      <c r="AG14" s="7" t="s">
        <v>104</v>
      </c>
      <c r="AH14" s="8">
        <v>3</v>
      </c>
      <c r="AI14" s="8" t="s">
        <v>105</v>
      </c>
      <c r="AJ14" s="7" t="s">
        <v>74</v>
      </c>
      <c r="AK14" s="8">
        <v>1</v>
      </c>
      <c r="AL14" s="8">
        <v>1</v>
      </c>
      <c r="AM14" s="7" t="s">
        <v>74</v>
      </c>
      <c r="AN14" s="8" t="s">
        <v>184</v>
      </c>
      <c r="AO14" s="8" t="s">
        <v>157</v>
      </c>
      <c r="AP14" s="7" t="s">
        <v>74</v>
      </c>
      <c r="AQ14" s="8" t="s">
        <v>185</v>
      </c>
      <c r="AR14" s="8" t="s">
        <v>157</v>
      </c>
      <c r="AS14" s="7" t="s">
        <v>74</v>
      </c>
      <c r="AT14" s="8" t="s">
        <v>153</v>
      </c>
      <c r="AU14" s="8" t="s">
        <v>158</v>
      </c>
      <c r="AV14" s="7" t="s">
        <v>74</v>
      </c>
      <c r="AW14" s="8" t="s">
        <v>157</v>
      </c>
      <c r="AX14" s="8" t="s">
        <v>157</v>
      </c>
      <c r="AY14" s="7" t="s">
        <v>74</v>
      </c>
      <c r="AZ14" s="8" t="s">
        <v>186</v>
      </c>
      <c r="BA14" s="8" t="s">
        <v>157</v>
      </c>
      <c r="BB14" s="7" t="s">
        <v>74</v>
      </c>
      <c r="BC14" s="8" t="s">
        <v>187</v>
      </c>
      <c r="BD14" s="8" t="s">
        <v>157</v>
      </c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2.75" hidden="1" customHeight="1" x14ac:dyDescent="0.2">
      <c r="A15" s="7" t="s">
        <v>65</v>
      </c>
      <c r="B15" s="30">
        <v>834</v>
      </c>
      <c r="C15" s="30" t="s">
        <v>114</v>
      </c>
      <c r="D15" s="11">
        <v>0.10071942446043165</v>
      </c>
      <c r="E15" s="7" t="s">
        <v>65</v>
      </c>
      <c r="F15" s="30">
        <v>15</v>
      </c>
      <c r="G15" s="8">
        <v>15</v>
      </c>
      <c r="H15" s="7" t="s">
        <v>65</v>
      </c>
      <c r="I15" s="30">
        <v>45</v>
      </c>
      <c r="J15" s="8">
        <v>45</v>
      </c>
      <c r="K15" s="7" t="s">
        <v>65</v>
      </c>
      <c r="L15" s="7" t="s">
        <v>78</v>
      </c>
      <c r="M15" s="8" t="s">
        <v>79</v>
      </c>
      <c r="N15" s="8" t="s">
        <v>80</v>
      </c>
      <c r="O15" s="7" t="s">
        <v>65</v>
      </c>
      <c r="P15" s="8" t="s">
        <v>134</v>
      </c>
      <c r="Q15" s="8" t="s">
        <v>188</v>
      </c>
      <c r="R15" s="7" t="s">
        <v>65</v>
      </c>
      <c r="S15" s="8" t="s">
        <v>132</v>
      </c>
      <c r="T15" s="8" t="s">
        <v>141</v>
      </c>
      <c r="U15" s="7" t="s">
        <v>65</v>
      </c>
      <c r="V15" s="7" t="s">
        <v>85</v>
      </c>
      <c r="W15" s="8">
        <v>0</v>
      </c>
      <c r="X15" s="8" t="s">
        <v>80</v>
      </c>
      <c r="Y15" s="7" t="s">
        <v>65</v>
      </c>
      <c r="Z15" s="8" t="s">
        <v>142</v>
      </c>
      <c r="AA15" s="8" t="s">
        <v>114</v>
      </c>
      <c r="AB15" s="7" t="s">
        <v>65</v>
      </c>
      <c r="AC15" s="7" t="s">
        <v>87</v>
      </c>
      <c r="AD15" s="8">
        <v>3</v>
      </c>
      <c r="AE15" s="8" t="s">
        <v>105</v>
      </c>
      <c r="AF15" s="7" t="s">
        <v>65</v>
      </c>
      <c r="AG15" s="7" t="s">
        <v>104</v>
      </c>
      <c r="AH15" s="8">
        <v>3</v>
      </c>
      <c r="AI15" s="8" t="s">
        <v>105</v>
      </c>
      <c r="AJ15" s="7" t="s">
        <v>65</v>
      </c>
      <c r="AK15" s="8" t="s">
        <v>189</v>
      </c>
      <c r="AL15" s="8" t="s">
        <v>137</v>
      </c>
      <c r="AM15" s="7" t="s">
        <v>65</v>
      </c>
      <c r="AN15" s="8" t="s">
        <v>159</v>
      </c>
      <c r="AO15" s="8" t="s">
        <v>114</v>
      </c>
      <c r="AP15" s="7" t="s">
        <v>65</v>
      </c>
      <c r="AQ15" s="8" t="s">
        <v>190</v>
      </c>
      <c r="AR15" s="8" t="s">
        <v>114</v>
      </c>
      <c r="AS15" s="7" t="s">
        <v>65</v>
      </c>
      <c r="AT15" s="8" t="s">
        <v>141</v>
      </c>
      <c r="AU15" s="8" t="s">
        <v>141</v>
      </c>
      <c r="AV15" s="7" t="s">
        <v>65</v>
      </c>
      <c r="AW15" s="8" t="s">
        <v>119</v>
      </c>
      <c r="AX15" s="8" t="s">
        <v>114</v>
      </c>
      <c r="AY15" s="7" t="s">
        <v>65</v>
      </c>
      <c r="AZ15" s="8" t="s">
        <v>119</v>
      </c>
      <c r="BA15" s="8" t="s">
        <v>114</v>
      </c>
      <c r="BB15" s="7" t="s">
        <v>65</v>
      </c>
      <c r="BC15" s="8" t="s">
        <v>159</v>
      </c>
      <c r="BD15" s="8" t="s">
        <v>114</v>
      </c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2.75" hidden="1" customHeight="1" x14ac:dyDescent="0.2">
      <c r="A16" s="7" t="s">
        <v>66</v>
      </c>
      <c r="B16" s="30">
        <v>807</v>
      </c>
      <c r="C16" s="30" t="s">
        <v>191</v>
      </c>
      <c r="D16" s="11">
        <v>0.10161090458488228</v>
      </c>
      <c r="E16" s="7" t="s">
        <v>66</v>
      </c>
      <c r="F16" s="30">
        <v>0</v>
      </c>
      <c r="G16" s="8">
        <v>15</v>
      </c>
      <c r="H16" s="7" t="s">
        <v>66</v>
      </c>
      <c r="I16" s="30">
        <v>40</v>
      </c>
      <c r="J16" s="8">
        <v>45</v>
      </c>
      <c r="K16" s="7" t="s">
        <v>66</v>
      </c>
      <c r="L16" s="7" t="s">
        <v>129</v>
      </c>
      <c r="M16" s="8">
        <v>2</v>
      </c>
      <c r="N16" s="8" t="s">
        <v>105</v>
      </c>
      <c r="O16" s="7" t="s">
        <v>66</v>
      </c>
      <c r="P16" s="8" t="s">
        <v>164</v>
      </c>
      <c r="Q16" s="8" t="s">
        <v>150</v>
      </c>
      <c r="R16" s="7" t="s">
        <v>66</v>
      </c>
      <c r="S16" s="8" t="s">
        <v>164</v>
      </c>
      <c r="T16" s="8" t="s">
        <v>165</v>
      </c>
      <c r="U16" s="7" t="s">
        <v>66</v>
      </c>
      <c r="V16" s="7" t="s">
        <v>180</v>
      </c>
      <c r="W16" s="8">
        <v>0</v>
      </c>
      <c r="X16" s="8" t="s">
        <v>136</v>
      </c>
      <c r="Y16" s="7" t="s">
        <v>66</v>
      </c>
      <c r="Z16" s="8" t="s">
        <v>143</v>
      </c>
      <c r="AA16" s="8" t="s">
        <v>191</v>
      </c>
      <c r="AB16" s="7" t="s">
        <v>66</v>
      </c>
      <c r="AC16" s="7" t="s">
        <v>135</v>
      </c>
      <c r="AD16" s="8" t="s">
        <v>79</v>
      </c>
      <c r="AE16" s="8" t="s">
        <v>136</v>
      </c>
      <c r="AF16" s="7" t="s">
        <v>66</v>
      </c>
      <c r="AG16" s="7" t="s">
        <v>104</v>
      </c>
      <c r="AH16" s="8">
        <v>1</v>
      </c>
      <c r="AI16" s="8" t="s">
        <v>103</v>
      </c>
      <c r="AJ16" s="7" t="s">
        <v>66</v>
      </c>
      <c r="AK16" s="8" t="s">
        <v>90</v>
      </c>
      <c r="AL16" s="8" t="s">
        <v>90</v>
      </c>
      <c r="AM16" s="7" t="s">
        <v>66</v>
      </c>
      <c r="AN16" s="8" t="s">
        <v>120</v>
      </c>
      <c r="AO16" s="8" t="s">
        <v>191</v>
      </c>
      <c r="AP16" s="7" t="s">
        <v>66</v>
      </c>
      <c r="AQ16" s="8" t="s">
        <v>192</v>
      </c>
      <c r="AR16" s="8" t="s">
        <v>191</v>
      </c>
      <c r="AS16" s="7" t="s">
        <v>66</v>
      </c>
      <c r="AT16" s="8" t="s">
        <v>193</v>
      </c>
      <c r="AU16" s="8" t="s">
        <v>131</v>
      </c>
      <c r="AV16" s="7" t="s">
        <v>66</v>
      </c>
      <c r="AW16" s="8" t="s">
        <v>81</v>
      </c>
      <c r="AX16" s="8" t="s">
        <v>191</v>
      </c>
      <c r="AY16" s="7" t="s">
        <v>66</v>
      </c>
      <c r="AZ16" s="8" t="s">
        <v>190</v>
      </c>
      <c r="BA16" s="8" t="s">
        <v>191</v>
      </c>
      <c r="BB16" s="7" t="s">
        <v>66</v>
      </c>
      <c r="BC16" s="8" t="s">
        <v>191</v>
      </c>
      <c r="BD16" s="8" t="s">
        <v>191</v>
      </c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2.75" hidden="1" customHeight="1" x14ac:dyDescent="0.2">
      <c r="A17" s="7" t="s">
        <v>67</v>
      </c>
      <c r="B17" s="30">
        <v>318</v>
      </c>
      <c r="C17" s="30" t="s">
        <v>80</v>
      </c>
      <c r="D17" s="11">
        <v>0.31446540880503143</v>
      </c>
      <c r="E17" s="7" t="s">
        <v>67</v>
      </c>
      <c r="F17" s="30">
        <v>1</v>
      </c>
      <c r="G17" s="8">
        <v>15</v>
      </c>
      <c r="H17" s="7" t="s">
        <v>67</v>
      </c>
      <c r="I17" s="30">
        <v>37</v>
      </c>
      <c r="J17" s="8">
        <v>45</v>
      </c>
      <c r="K17" s="7" t="s">
        <v>67</v>
      </c>
      <c r="L17" s="7" t="s">
        <v>78</v>
      </c>
      <c r="M17" s="8" t="s">
        <v>79</v>
      </c>
      <c r="N17" s="8" t="s">
        <v>80</v>
      </c>
      <c r="O17" s="7" t="s">
        <v>67</v>
      </c>
      <c r="P17" s="8" t="s">
        <v>152</v>
      </c>
      <c r="Q17" s="8" t="s">
        <v>115</v>
      </c>
      <c r="R17" s="7" t="s">
        <v>67</v>
      </c>
      <c r="S17" s="8" t="s">
        <v>158</v>
      </c>
      <c r="T17" s="8" t="s">
        <v>143</v>
      </c>
      <c r="U17" s="7" t="s">
        <v>67</v>
      </c>
      <c r="V17" s="7" t="s">
        <v>180</v>
      </c>
      <c r="W17" s="8">
        <v>0</v>
      </c>
      <c r="X17" s="8" t="s">
        <v>136</v>
      </c>
      <c r="Y17" s="7" t="s">
        <v>67</v>
      </c>
      <c r="Z17" s="8" t="s">
        <v>81</v>
      </c>
      <c r="AA17" s="8" t="s">
        <v>80</v>
      </c>
      <c r="AB17" s="7" t="s">
        <v>67</v>
      </c>
      <c r="AC17" s="7" t="s">
        <v>135</v>
      </c>
      <c r="AD17" s="8" t="s">
        <v>79</v>
      </c>
      <c r="AE17" s="8" t="s">
        <v>136</v>
      </c>
      <c r="AF17" s="7" t="s">
        <v>67</v>
      </c>
      <c r="AG17" s="7" t="s">
        <v>104</v>
      </c>
      <c r="AH17" s="8">
        <v>1</v>
      </c>
      <c r="AI17" s="8" t="s">
        <v>103</v>
      </c>
      <c r="AJ17" s="7" t="s">
        <v>67</v>
      </c>
      <c r="AK17" s="8" t="s">
        <v>90</v>
      </c>
      <c r="AL17" s="8" t="s">
        <v>147</v>
      </c>
      <c r="AM17" s="7" t="s">
        <v>67</v>
      </c>
      <c r="AN17" s="8" t="s">
        <v>192</v>
      </c>
      <c r="AO17" s="8" t="s">
        <v>80</v>
      </c>
      <c r="AP17" s="7" t="s">
        <v>67</v>
      </c>
      <c r="AQ17" s="8" t="s">
        <v>185</v>
      </c>
      <c r="AR17" s="8" t="s">
        <v>80</v>
      </c>
      <c r="AS17" s="7" t="s">
        <v>67</v>
      </c>
      <c r="AT17" s="8" t="s">
        <v>142</v>
      </c>
      <c r="AU17" s="8" t="s">
        <v>142</v>
      </c>
      <c r="AV17" s="7" t="s">
        <v>67</v>
      </c>
      <c r="AW17" s="8" t="s">
        <v>183</v>
      </c>
      <c r="AX17" s="8" t="s">
        <v>80</v>
      </c>
      <c r="AY17" s="7" t="s">
        <v>67</v>
      </c>
      <c r="AZ17" s="8" t="s">
        <v>130</v>
      </c>
      <c r="BA17" s="8" t="s">
        <v>80</v>
      </c>
      <c r="BB17" s="7" t="s">
        <v>67</v>
      </c>
      <c r="BC17" s="8" t="s">
        <v>184</v>
      </c>
      <c r="BD17" s="8" t="s">
        <v>80</v>
      </c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2.75" hidden="1" customHeight="1" x14ac:dyDescent="0.2">
      <c r="A18" s="7" t="s">
        <v>48</v>
      </c>
      <c r="B18" s="30">
        <v>92</v>
      </c>
      <c r="C18" s="30" t="s">
        <v>194</v>
      </c>
      <c r="D18" s="11">
        <v>0.42391304347826086</v>
      </c>
      <c r="E18" s="7" t="s">
        <v>48</v>
      </c>
      <c r="F18" s="30">
        <v>15</v>
      </c>
      <c r="G18" s="8">
        <v>15</v>
      </c>
      <c r="H18" s="7" t="s">
        <v>48</v>
      </c>
      <c r="I18" s="30">
        <v>38</v>
      </c>
      <c r="J18" s="8">
        <v>39</v>
      </c>
      <c r="K18" s="7" t="s">
        <v>48</v>
      </c>
      <c r="L18" s="7" t="s">
        <v>78</v>
      </c>
      <c r="M18" s="8" t="s">
        <v>79</v>
      </c>
      <c r="N18" s="8" t="s">
        <v>80</v>
      </c>
      <c r="O18" s="7" t="s">
        <v>48</v>
      </c>
      <c r="P18" s="8" t="s">
        <v>111</v>
      </c>
      <c r="Q18" s="8" t="s">
        <v>102</v>
      </c>
      <c r="R18" s="7" t="s">
        <v>48</v>
      </c>
      <c r="S18" s="8" t="s">
        <v>195</v>
      </c>
      <c r="T18" s="8" t="s">
        <v>195</v>
      </c>
      <c r="U18" s="7" t="s">
        <v>48</v>
      </c>
      <c r="V18" s="7" t="s">
        <v>85</v>
      </c>
      <c r="W18" s="8">
        <v>0</v>
      </c>
      <c r="X18" s="8" t="s">
        <v>80</v>
      </c>
      <c r="Y18" s="7" t="s">
        <v>48</v>
      </c>
      <c r="Z18" s="8" t="s">
        <v>162</v>
      </c>
      <c r="AA18" s="8" t="s">
        <v>194</v>
      </c>
      <c r="AB18" s="7" t="s">
        <v>48</v>
      </c>
      <c r="AC18" s="7" t="s">
        <v>135</v>
      </c>
      <c r="AD18" s="8" t="s">
        <v>79</v>
      </c>
      <c r="AE18" s="8" t="s">
        <v>136</v>
      </c>
      <c r="AF18" s="7" t="s">
        <v>48</v>
      </c>
      <c r="AG18" s="7" t="s">
        <v>104</v>
      </c>
      <c r="AH18" s="8">
        <v>4</v>
      </c>
      <c r="AI18" s="8" t="s">
        <v>81</v>
      </c>
      <c r="AJ18" s="7" t="s">
        <v>48</v>
      </c>
      <c r="AK18" s="8" t="s">
        <v>189</v>
      </c>
      <c r="AL18" s="8" t="s">
        <v>189</v>
      </c>
      <c r="AM18" s="7" t="s">
        <v>48</v>
      </c>
      <c r="AN18" s="8" t="s">
        <v>194</v>
      </c>
      <c r="AO18" s="8" t="s">
        <v>194</v>
      </c>
      <c r="AP18" s="7" t="s">
        <v>48</v>
      </c>
      <c r="AQ18" s="8" t="s">
        <v>194</v>
      </c>
      <c r="AR18" s="8" t="s">
        <v>194</v>
      </c>
      <c r="AS18" s="7" t="s">
        <v>48</v>
      </c>
      <c r="AT18" s="8" t="s">
        <v>109</v>
      </c>
      <c r="AU18" s="8" t="s">
        <v>109</v>
      </c>
      <c r="AV18" s="7" t="s">
        <v>48</v>
      </c>
      <c r="AW18" s="8" t="s">
        <v>194</v>
      </c>
      <c r="AX18" s="8" t="s">
        <v>194</v>
      </c>
      <c r="AY18" s="7" t="s">
        <v>48</v>
      </c>
      <c r="AZ18" s="8" t="s">
        <v>133</v>
      </c>
      <c r="BA18" s="8" t="s">
        <v>194</v>
      </c>
      <c r="BB18" s="7" t="s">
        <v>48</v>
      </c>
      <c r="BC18" s="8" t="s">
        <v>194</v>
      </c>
      <c r="BD18" s="8" t="s">
        <v>194</v>
      </c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ht="12.75" hidden="1" customHeight="1" x14ac:dyDescent="0.2">
      <c r="A19" s="7" t="s">
        <v>49</v>
      </c>
      <c r="B19" s="30">
        <v>193</v>
      </c>
      <c r="C19" s="30" t="s">
        <v>155</v>
      </c>
      <c r="D19" s="11">
        <v>0.21761658031088082</v>
      </c>
      <c r="E19" s="7" t="s">
        <v>49</v>
      </c>
      <c r="F19" s="30">
        <v>15</v>
      </c>
      <c r="G19" s="8">
        <v>15</v>
      </c>
      <c r="H19" s="7" t="s">
        <v>49</v>
      </c>
      <c r="I19" s="30">
        <v>33</v>
      </c>
      <c r="J19" s="8">
        <v>39</v>
      </c>
      <c r="K19" s="7" t="s">
        <v>49</v>
      </c>
      <c r="L19" s="7" t="s">
        <v>78</v>
      </c>
      <c r="M19" s="8" t="s">
        <v>79</v>
      </c>
      <c r="N19" s="8" t="s">
        <v>80</v>
      </c>
      <c r="O19" s="7" t="s">
        <v>49</v>
      </c>
      <c r="P19" s="8" t="s">
        <v>102</v>
      </c>
      <c r="Q19" s="8" t="s">
        <v>102</v>
      </c>
      <c r="R19" s="7" t="s">
        <v>49</v>
      </c>
      <c r="S19" s="8" t="s">
        <v>111</v>
      </c>
      <c r="T19" s="8" t="s">
        <v>111</v>
      </c>
      <c r="U19" s="7" t="s">
        <v>49</v>
      </c>
      <c r="V19" s="7" t="s">
        <v>85</v>
      </c>
      <c r="W19" s="8">
        <v>0</v>
      </c>
      <c r="X19" s="8" t="s">
        <v>80</v>
      </c>
      <c r="Y19" s="7" t="s">
        <v>49</v>
      </c>
      <c r="Z19" s="8" t="s">
        <v>155</v>
      </c>
      <c r="AA19" s="8" t="s">
        <v>155</v>
      </c>
      <c r="AB19" s="7" t="s">
        <v>49</v>
      </c>
      <c r="AC19" s="7" t="s">
        <v>87</v>
      </c>
      <c r="AD19" s="8">
        <v>4</v>
      </c>
      <c r="AE19" s="8" t="s">
        <v>81</v>
      </c>
      <c r="AF19" s="7" t="s">
        <v>49</v>
      </c>
      <c r="AG19" s="7" t="s">
        <v>104</v>
      </c>
      <c r="AH19" s="8">
        <v>4</v>
      </c>
      <c r="AI19" s="8" t="s">
        <v>81</v>
      </c>
      <c r="AJ19" s="7" t="s">
        <v>49</v>
      </c>
      <c r="AK19" s="8" t="s">
        <v>106</v>
      </c>
      <c r="AL19" s="8" t="s">
        <v>106</v>
      </c>
      <c r="AM19" s="7" t="s">
        <v>49</v>
      </c>
      <c r="AN19" s="8" t="s">
        <v>155</v>
      </c>
      <c r="AO19" s="8" t="s">
        <v>155</v>
      </c>
      <c r="AP19" s="7" t="s">
        <v>49</v>
      </c>
      <c r="AQ19" s="8" t="s">
        <v>155</v>
      </c>
      <c r="AR19" s="8" t="s">
        <v>155</v>
      </c>
      <c r="AS19" s="7" t="s">
        <v>49</v>
      </c>
      <c r="AT19" s="8" t="s">
        <v>196</v>
      </c>
      <c r="AU19" s="8" t="s">
        <v>196</v>
      </c>
      <c r="AV19" s="7" t="s">
        <v>49</v>
      </c>
      <c r="AW19" s="8" t="s">
        <v>197</v>
      </c>
      <c r="AX19" s="8" t="s">
        <v>155</v>
      </c>
      <c r="AY19" s="7" t="s">
        <v>49</v>
      </c>
      <c r="AZ19" s="8" t="s">
        <v>197</v>
      </c>
      <c r="BA19" s="8" t="s">
        <v>155</v>
      </c>
      <c r="BB19" s="7" t="s">
        <v>49</v>
      </c>
      <c r="BC19" s="8" t="s">
        <v>155</v>
      </c>
      <c r="BD19" s="8" t="s">
        <v>155</v>
      </c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ht="12.75" hidden="1" customHeight="1" x14ac:dyDescent="0.2">
      <c r="A20" s="7" t="s">
        <v>50</v>
      </c>
      <c r="B20" s="30">
        <v>145</v>
      </c>
      <c r="C20" s="30" t="s">
        <v>99</v>
      </c>
      <c r="D20" s="11">
        <v>0.22758620689655173</v>
      </c>
      <c r="E20" s="7" t="s">
        <v>50</v>
      </c>
      <c r="F20" s="30">
        <v>15</v>
      </c>
      <c r="G20" s="8">
        <v>15</v>
      </c>
      <c r="H20" s="7" t="s">
        <v>50</v>
      </c>
      <c r="I20" s="30">
        <v>37</v>
      </c>
      <c r="J20" s="8">
        <v>39</v>
      </c>
      <c r="K20" s="7" t="s">
        <v>50</v>
      </c>
      <c r="L20" s="7" t="s">
        <v>78</v>
      </c>
      <c r="M20" s="8" t="s">
        <v>79</v>
      </c>
      <c r="N20" s="8" t="s">
        <v>80</v>
      </c>
      <c r="O20" s="7" t="s">
        <v>50</v>
      </c>
      <c r="P20" s="8" t="s">
        <v>198</v>
      </c>
      <c r="Q20" s="8" t="s">
        <v>198</v>
      </c>
      <c r="R20" s="7" t="s">
        <v>50</v>
      </c>
      <c r="S20" s="8" t="s">
        <v>99</v>
      </c>
      <c r="T20" s="8" t="s">
        <v>99</v>
      </c>
      <c r="U20" s="7" t="s">
        <v>50</v>
      </c>
      <c r="V20" s="7" t="s">
        <v>85</v>
      </c>
      <c r="W20" s="8">
        <v>0</v>
      </c>
      <c r="X20" s="8" t="s">
        <v>80</v>
      </c>
      <c r="Y20" s="7" t="s">
        <v>50</v>
      </c>
      <c r="Z20" s="8" t="s">
        <v>99</v>
      </c>
      <c r="AA20" s="8" t="s">
        <v>99</v>
      </c>
      <c r="AB20" s="7" t="s">
        <v>50</v>
      </c>
      <c r="AC20" s="7" t="s">
        <v>135</v>
      </c>
      <c r="AD20" s="8" t="s">
        <v>79</v>
      </c>
      <c r="AE20" s="8" t="s">
        <v>136</v>
      </c>
      <c r="AF20" s="7" t="s">
        <v>50</v>
      </c>
      <c r="AG20" s="7" t="s">
        <v>104</v>
      </c>
      <c r="AH20" s="8">
        <v>4</v>
      </c>
      <c r="AI20" s="8" t="s">
        <v>81</v>
      </c>
      <c r="AJ20" s="7" t="s">
        <v>50</v>
      </c>
      <c r="AK20" s="8">
        <v>1</v>
      </c>
      <c r="AL20" s="8">
        <v>1</v>
      </c>
      <c r="AM20" s="7" t="s">
        <v>50</v>
      </c>
      <c r="AN20" s="8" t="s">
        <v>198</v>
      </c>
      <c r="AO20" s="8" t="s">
        <v>99</v>
      </c>
      <c r="AP20" s="7" t="s">
        <v>50</v>
      </c>
      <c r="AQ20" s="8" t="s">
        <v>198</v>
      </c>
      <c r="AR20" s="8" t="s">
        <v>99</v>
      </c>
      <c r="AS20" s="7" t="s">
        <v>50</v>
      </c>
      <c r="AT20" s="8" t="s">
        <v>108</v>
      </c>
      <c r="AU20" s="8" t="s">
        <v>108</v>
      </c>
      <c r="AV20" s="7" t="s">
        <v>50</v>
      </c>
      <c r="AW20" s="8" t="s">
        <v>99</v>
      </c>
      <c r="AX20" s="8" t="s">
        <v>99</v>
      </c>
      <c r="AY20" s="7" t="s">
        <v>50</v>
      </c>
      <c r="AZ20" s="8" t="s">
        <v>99</v>
      </c>
      <c r="BA20" s="8" t="s">
        <v>99</v>
      </c>
      <c r="BB20" s="7" t="s">
        <v>50</v>
      </c>
      <c r="BC20" s="8" t="s">
        <v>99</v>
      </c>
      <c r="BD20" s="8" t="s">
        <v>99</v>
      </c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s="40" customFormat="1" ht="12.75" customHeight="1" x14ac:dyDescent="0.2">
      <c r="A21" s="35" t="s">
        <v>51</v>
      </c>
      <c r="B21" s="36">
        <v>101</v>
      </c>
      <c r="C21" s="36" t="s">
        <v>88</v>
      </c>
      <c r="D21" s="37">
        <v>0.39603960396039606</v>
      </c>
      <c r="E21" s="35" t="s">
        <v>51</v>
      </c>
      <c r="F21" s="36">
        <v>14</v>
      </c>
      <c r="G21" s="38">
        <v>15</v>
      </c>
      <c r="H21" s="35" t="s">
        <v>51</v>
      </c>
      <c r="I21" s="36">
        <v>38</v>
      </c>
      <c r="J21" s="38">
        <v>39</v>
      </c>
      <c r="K21" s="35" t="s">
        <v>51</v>
      </c>
      <c r="L21" s="35" t="s">
        <v>78</v>
      </c>
      <c r="M21" s="38" t="s">
        <v>79</v>
      </c>
      <c r="N21" s="38" t="s">
        <v>80</v>
      </c>
      <c r="O21" s="35" t="s">
        <v>51</v>
      </c>
      <c r="P21" s="38" t="s">
        <v>108</v>
      </c>
      <c r="Q21" s="38" t="s">
        <v>108</v>
      </c>
      <c r="R21" s="35" t="s">
        <v>51</v>
      </c>
      <c r="S21" s="38" t="s">
        <v>199</v>
      </c>
      <c r="T21" s="38" t="s">
        <v>199</v>
      </c>
      <c r="U21" s="35" t="s">
        <v>51</v>
      </c>
      <c r="V21" s="35" t="s">
        <v>85</v>
      </c>
      <c r="W21" s="38">
        <v>0</v>
      </c>
      <c r="X21" s="38" t="s">
        <v>80</v>
      </c>
      <c r="Y21" s="35" t="s">
        <v>51</v>
      </c>
      <c r="Z21" s="38" t="s">
        <v>194</v>
      </c>
      <c r="AA21" s="38" t="s">
        <v>88</v>
      </c>
      <c r="AB21" s="35" t="s">
        <v>51</v>
      </c>
      <c r="AC21" s="35" t="s">
        <v>87</v>
      </c>
      <c r="AD21" s="38">
        <v>4</v>
      </c>
      <c r="AE21" s="38" t="s">
        <v>81</v>
      </c>
      <c r="AF21" s="35" t="s">
        <v>51</v>
      </c>
      <c r="AG21" s="35" t="s">
        <v>104</v>
      </c>
      <c r="AH21" s="38">
        <v>4</v>
      </c>
      <c r="AI21" s="38" t="s">
        <v>81</v>
      </c>
      <c r="AJ21" s="35" t="s">
        <v>51</v>
      </c>
      <c r="AK21" s="38" t="s">
        <v>106</v>
      </c>
      <c r="AL21" s="38" t="s">
        <v>106</v>
      </c>
      <c r="AM21" s="35" t="s">
        <v>51</v>
      </c>
      <c r="AN21" s="38" t="s">
        <v>88</v>
      </c>
      <c r="AO21" s="38" t="s">
        <v>88</v>
      </c>
      <c r="AP21" s="35" t="s">
        <v>51</v>
      </c>
      <c r="AQ21" s="38" t="s">
        <v>88</v>
      </c>
      <c r="AR21" s="38" t="s">
        <v>88</v>
      </c>
      <c r="AS21" s="35" t="s">
        <v>51</v>
      </c>
      <c r="AT21" s="38" t="s">
        <v>109</v>
      </c>
      <c r="AU21" s="38" t="s">
        <v>196</v>
      </c>
      <c r="AV21" s="35" t="s">
        <v>51</v>
      </c>
      <c r="AW21" s="38" t="s">
        <v>133</v>
      </c>
      <c r="AX21" s="38" t="s">
        <v>88</v>
      </c>
      <c r="AY21" s="35" t="s">
        <v>51</v>
      </c>
      <c r="AZ21" s="38" t="s">
        <v>194</v>
      </c>
      <c r="BA21" s="38" t="s">
        <v>88</v>
      </c>
      <c r="BB21" s="35" t="s">
        <v>51</v>
      </c>
      <c r="BC21" s="38" t="s">
        <v>88</v>
      </c>
      <c r="BD21" s="38" t="s">
        <v>88</v>
      </c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</row>
    <row r="22" spans="1:75" ht="12.75" hidden="1" customHeight="1" x14ac:dyDescent="0.2">
      <c r="A22" s="7" t="s">
        <v>52</v>
      </c>
      <c r="B22" s="30">
        <v>80</v>
      </c>
      <c r="C22" s="30" t="s">
        <v>115</v>
      </c>
      <c r="D22" s="11">
        <v>0.73750000000000004</v>
      </c>
      <c r="E22" s="7" t="s">
        <v>52</v>
      </c>
      <c r="F22" s="30">
        <v>15</v>
      </c>
      <c r="G22" s="8">
        <v>15</v>
      </c>
      <c r="H22" s="7" t="s">
        <v>52</v>
      </c>
      <c r="I22" s="30">
        <v>39</v>
      </c>
      <c r="J22" s="8">
        <v>39</v>
      </c>
      <c r="K22" s="7" t="s">
        <v>52</v>
      </c>
      <c r="L22" s="7" t="s">
        <v>78</v>
      </c>
      <c r="M22" s="8" t="s">
        <v>79</v>
      </c>
      <c r="N22" s="8" t="s">
        <v>80</v>
      </c>
      <c r="O22" s="7" t="s">
        <v>52</v>
      </c>
      <c r="P22" s="8" t="s">
        <v>131</v>
      </c>
      <c r="Q22" s="8" t="s">
        <v>131</v>
      </c>
      <c r="R22" s="7" t="s">
        <v>52</v>
      </c>
      <c r="S22" s="8" t="s">
        <v>156</v>
      </c>
      <c r="T22" s="8" t="s">
        <v>134</v>
      </c>
      <c r="U22" s="7" t="s">
        <v>52</v>
      </c>
      <c r="V22" s="7" t="s">
        <v>85</v>
      </c>
      <c r="W22" s="8">
        <v>0</v>
      </c>
      <c r="X22" s="8" t="s">
        <v>80</v>
      </c>
      <c r="Y22" s="7" t="s">
        <v>52</v>
      </c>
      <c r="Z22" s="8" t="s">
        <v>152</v>
      </c>
      <c r="AA22" s="8" t="s">
        <v>115</v>
      </c>
      <c r="AB22" s="7" t="s">
        <v>52</v>
      </c>
      <c r="AC22" s="7" t="s">
        <v>87</v>
      </c>
      <c r="AD22" s="8">
        <v>1</v>
      </c>
      <c r="AE22" s="8" t="s">
        <v>103</v>
      </c>
      <c r="AF22" s="7" t="s">
        <v>52</v>
      </c>
      <c r="AG22" s="7" t="s">
        <v>104</v>
      </c>
      <c r="AH22" s="8">
        <v>3</v>
      </c>
      <c r="AI22" s="8" t="s">
        <v>105</v>
      </c>
      <c r="AJ22" s="7" t="s">
        <v>52</v>
      </c>
      <c r="AK22" s="8" t="s">
        <v>137</v>
      </c>
      <c r="AL22" s="8" t="s">
        <v>137</v>
      </c>
      <c r="AM22" s="7" t="s">
        <v>52</v>
      </c>
      <c r="AN22" s="8" t="s">
        <v>115</v>
      </c>
      <c r="AO22" s="8" t="s">
        <v>115</v>
      </c>
      <c r="AP22" s="7" t="s">
        <v>52</v>
      </c>
      <c r="AQ22" s="8" t="s">
        <v>115</v>
      </c>
      <c r="AR22" s="8" t="s">
        <v>115</v>
      </c>
      <c r="AS22" s="7" t="s">
        <v>52</v>
      </c>
      <c r="AT22" s="8" t="s">
        <v>155</v>
      </c>
      <c r="AU22" s="8" t="s">
        <v>155</v>
      </c>
      <c r="AV22" s="7" t="s">
        <v>52</v>
      </c>
      <c r="AW22" s="8" t="s">
        <v>151</v>
      </c>
      <c r="AX22" s="8" t="s">
        <v>115</v>
      </c>
      <c r="AY22" s="7" t="s">
        <v>52</v>
      </c>
      <c r="AZ22" s="8" t="s">
        <v>115</v>
      </c>
      <c r="BA22" s="8" t="s">
        <v>115</v>
      </c>
      <c r="BB22" s="7" t="s">
        <v>52</v>
      </c>
      <c r="BC22" s="8" t="s">
        <v>115</v>
      </c>
      <c r="BD22" s="8" t="s">
        <v>115</v>
      </c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ht="12.75" hidden="1" customHeight="1" x14ac:dyDescent="0.2">
      <c r="A23" s="7" t="s">
        <v>68</v>
      </c>
      <c r="B23" s="30">
        <v>173</v>
      </c>
      <c r="C23" s="30" t="s">
        <v>200</v>
      </c>
      <c r="D23" s="11">
        <v>0.42196531791907516</v>
      </c>
      <c r="E23" s="7" t="s">
        <v>68</v>
      </c>
      <c r="F23" s="30">
        <v>15</v>
      </c>
      <c r="G23" s="8">
        <v>15</v>
      </c>
      <c r="H23" s="7" t="s">
        <v>68</v>
      </c>
      <c r="I23" s="30">
        <v>42</v>
      </c>
      <c r="J23" s="8">
        <v>45</v>
      </c>
      <c r="K23" s="7" t="s">
        <v>68</v>
      </c>
      <c r="L23" s="7" t="s">
        <v>78</v>
      </c>
      <c r="M23" s="8" t="s">
        <v>79</v>
      </c>
      <c r="N23" s="8" t="s">
        <v>80</v>
      </c>
      <c r="O23" s="7" t="s">
        <v>68</v>
      </c>
      <c r="P23" s="8" t="s">
        <v>138</v>
      </c>
      <c r="Q23" s="8" t="s">
        <v>138</v>
      </c>
      <c r="R23" s="7" t="s">
        <v>68</v>
      </c>
      <c r="S23" s="8" t="s">
        <v>158</v>
      </c>
      <c r="T23" s="8" t="s">
        <v>83</v>
      </c>
      <c r="U23" s="7" t="s">
        <v>68</v>
      </c>
      <c r="V23" s="7" t="s">
        <v>85</v>
      </c>
      <c r="W23" s="8">
        <v>0</v>
      </c>
      <c r="X23" s="8" t="s">
        <v>80</v>
      </c>
      <c r="Y23" s="7" t="s">
        <v>68</v>
      </c>
      <c r="Z23" s="8" t="s">
        <v>84</v>
      </c>
      <c r="AA23" s="8" t="s">
        <v>200</v>
      </c>
      <c r="AB23" s="7" t="s">
        <v>68</v>
      </c>
      <c r="AC23" s="7" t="s">
        <v>87</v>
      </c>
      <c r="AD23" s="8">
        <v>2</v>
      </c>
      <c r="AE23" s="8" t="s">
        <v>88</v>
      </c>
      <c r="AF23" s="7" t="s">
        <v>68</v>
      </c>
      <c r="AG23" s="7" t="s">
        <v>104</v>
      </c>
      <c r="AH23" s="8">
        <v>4</v>
      </c>
      <c r="AI23" s="8" t="s">
        <v>81</v>
      </c>
      <c r="AJ23" s="7" t="s">
        <v>68</v>
      </c>
      <c r="AK23" s="8" t="s">
        <v>147</v>
      </c>
      <c r="AL23" s="8" t="s">
        <v>172</v>
      </c>
      <c r="AM23" s="7" t="s">
        <v>68</v>
      </c>
      <c r="AN23" s="8" t="s">
        <v>144</v>
      </c>
      <c r="AO23" s="8" t="s">
        <v>200</v>
      </c>
      <c r="AP23" s="7" t="s">
        <v>68</v>
      </c>
      <c r="AQ23" s="8" t="s">
        <v>138</v>
      </c>
      <c r="AR23" s="8" t="s">
        <v>200</v>
      </c>
      <c r="AS23" s="7" t="s">
        <v>68</v>
      </c>
      <c r="AT23" s="8" t="s">
        <v>142</v>
      </c>
      <c r="AU23" s="8" t="s">
        <v>158</v>
      </c>
      <c r="AV23" s="7" t="s">
        <v>68</v>
      </c>
      <c r="AW23" s="8" t="s">
        <v>143</v>
      </c>
      <c r="AX23" s="8" t="s">
        <v>200</v>
      </c>
      <c r="AY23" s="7" t="s">
        <v>68</v>
      </c>
      <c r="AZ23" s="8" t="s">
        <v>84</v>
      </c>
      <c r="BA23" s="8" t="s">
        <v>200</v>
      </c>
      <c r="BB23" s="7" t="s">
        <v>68</v>
      </c>
      <c r="BC23" s="8" t="s">
        <v>84</v>
      </c>
      <c r="BD23" s="8" t="s">
        <v>200</v>
      </c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12.75" hidden="1" customHeight="1" x14ac:dyDescent="0.2">
      <c r="A24" s="7" t="s">
        <v>53</v>
      </c>
      <c r="B24" s="30">
        <v>47</v>
      </c>
      <c r="C24" s="30" t="s">
        <v>164</v>
      </c>
      <c r="D24" s="11">
        <v>1.1063829787234043</v>
      </c>
      <c r="E24" s="7" t="s">
        <v>53</v>
      </c>
      <c r="F24" s="30">
        <v>15</v>
      </c>
      <c r="G24" s="8">
        <v>15</v>
      </c>
      <c r="H24" s="7" t="s">
        <v>53</v>
      </c>
      <c r="I24" s="30">
        <v>39</v>
      </c>
      <c r="J24" s="8">
        <v>39</v>
      </c>
      <c r="K24" s="7" t="s">
        <v>53</v>
      </c>
      <c r="L24" s="7" t="s">
        <v>78</v>
      </c>
      <c r="M24" s="8" t="s">
        <v>79</v>
      </c>
      <c r="N24" s="8" t="s">
        <v>80</v>
      </c>
      <c r="O24" s="7" t="s">
        <v>53</v>
      </c>
      <c r="P24" s="8" t="s">
        <v>193</v>
      </c>
      <c r="Q24" s="8" t="s">
        <v>193</v>
      </c>
      <c r="R24" s="7" t="s">
        <v>53</v>
      </c>
      <c r="S24" s="8" t="s">
        <v>110</v>
      </c>
      <c r="T24" s="8" t="s">
        <v>110</v>
      </c>
      <c r="U24" s="7" t="s">
        <v>53</v>
      </c>
      <c r="V24" s="7" t="s">
        <v>85</v>
      </c>
      <c r="W24" s="8">
        <v>0</v>
      </c>
      <c r="X24" s="8" t="s">
        <v>80</v>
      </c>
      <c r="Y24" s="7" t="s">
        <v>53</v>
      </c>
      <c r="Z24" s="8" t="s">
        <v>140</v>
      </c>
      <c r="AA24" s="8" t="s">
        <v>164</v>
      </c>
      <c r="AB24" s="7" t="s">
        <v>53</v>
      </c>
      <c r="AC24" s="7" t="s">
        <v>87</v>
      </c>
      <c r="AD24" s="8">
        <v>2</v>
      </c>
      <c r="AE24" s="8" t="s">
        <v>88</v>
      </c>
      <c r="AF24" s="7" t="s">
        <v>53</v>
      </c>
      <c r="AG24" s="7" t="s">
        <v>104</v>
      </c>
      <c r="AH24" s="8">
        <v>3</v>
      </c>
      <c r="AI24" s="8" t="s">
        <v>105</v>
      </c>
      <c r="AJ24" s="7" t="s">
        <v>53</v>
      </c>
      <c r="AK24" s="8" t="s">
        <v>189</v>
      </c>
      <c r="AL24" s="8" t="s">
        <v>189</v>
      </c>
      <c r="AM24" s="7" t="s">
        <v>53</v>
      </c>
      <c r="AN24" s="8" t="s">
        <v>164</v>
      </c>
      <c r="AO24" s="8" t="s">
        <v>164</v>
      </c>
      <c r="AP24" s="7" t="s">
        <v>53</v>
      </c>
      <c r="AQ24" s="8" t="s">
        <v>164</v>
      </c>
      <c r="AR24" s="8" t="s">
        <v>164</v>
      </c>
      <c r="AS24" s="7" t="s">
        <v>53</v>
      </c>
      <c r="AT24" s="8" t="s">
        <v>107</v>
      </c>
      <c r="AU24" s="8" t="s">
        <v>107</v>
      </c>
      <c r="AV24" s="7" t="s">
        <v>53</v>
      </c>
      <c r="AW24" s="8" t="s">
        <v>164</v>
      </c>
      <c r="AX24" s="8" t="s">
        <v>164</v>
      </c>
      <c r="AY24" s="7" t="s">
        <v>53</v>
      </c>
      <c r="AZ24" s="8" t="s">
        <v>164</v>
      </c>
      <c r="BA24" s="8" t="s">
        <v>164</v>
      </c>
      <c r="BB24" s="7" t="s">
        <v>53</v>
      </c>
      <c r="BC24" s="8" t="s">
        <v>164</v>
      </c>
      <c r="BD24" s="8" t="s">
        <v>164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12.75" hidden="1" customHeight="1" x14ac:dyDescent="0.2">
      <c r="A25" s="7" t="s">
        <v>69</v>
      </c>
      <c r="B25" s="30">
        <v>88</v>
      </c>
      <c r="C25" s="30" t="s">
        <v>108</v>
      </c>
      <c r="D25" s="11">
        <v>0.35227272727272729</v>
      </c>
      <c r="E25" s="7" t="s">
        <v>69</v>
      </c>
      <c r="F25" s="30">
        <v>15</v>
      </c>
      <c r="G25" s="8">
        <v>15</v>
      </c>
      <c r="H25" s="7" t="s">
        <v>69</v>
      </c>
      <c r="I25" s="30">
        <v>38</v>
      </c>
      <c r="J25" s="8">
        <v>45</v>
      </c>
      <c r="K25" s="7" t="s">
        <v>69</v>
      </c>
      <c r="L25" s="7" t="s">
        <v>78</v>
      </c>
      <c r="M25" s="8" t="s">
        <v>79</v>
      </c>
      <c r="N25" s="8" t="s">
        <v>80</v>
      </c>
      <c r="O25" s="7" t="s">
        <v>69</v>
      </c>
      <c r="P25" s="8" t="s">
        <v>107</v>
      </c>
      <c r="Q25" s="8" t="s">
        <v>107</v>
      </c>
      <c r="R25" s="7" t="s">
        <v>69</v>
      </c>
      <c r="S25" s="8" t="s">
        <v>102</v>
      </c>
      <c r="T25" s="8" t="s">
        <v>102</v>
      </c>
      <c r="U25" s="7" t="s">
        <v>69</v>
      </c>
      <c r="V25" s="7" t="s">
        <v>85</v>
      </c>
      <c r="W25" s="8">
        <v>0</v>
      </c>
      <c r="X25" s="8" t="s">
        <v>80</v>
      </c>
      <c r="Y25" s="7" t="s">
        <v>69</v>
      </c>
      <c r="Z25" s="8" t="s">
        <v>108</v>
      </c>
      <c r="AA25" s="8" t="s">
        <v>108</v>
      </c>
      <c r="AB25" s="7" t="s">
        <v>69</v>
      </c>
      <c r="AC25" s="7" t="s">
        <v>87</v>
      </c>
      <c r="AD25" s="8">
        <v>2</v>
      </c>
      <c r="AE25" s="8" t="s">
        <v>88</v>
      </c>
      <c r="AF25" s="7" t="s">
        <v>69</v>
      </c>
      <c r="AG25" s="7" t="s">
        <v>104</v>
      </c>
      <c r="AH25" s="8">
        <v>2</v>
      </c>
      <c r="AI25" s="8" t="s">
        <v>88</v>
      </c>
      <c r="AJ25" s="7" t="s">
        <v>69</v>
      </c>
      <c r="AK25" s="8">
        <v>1</v>
      </c>
      <c r="AL25" s="8">
        <v>1</v>
      </c>
      <c r="AM25" s="7" t="s">
        <v>69</v>
      </c>
      <c r="AN25" s="8" t="s">
        <v>108</v>
      </c>
      <c r="AO25" s="8" t="s">
        <v>108</v>
      </c>
      <c r="AP25" s="7" t="s">
        <v>69</v>
      </c>
      <c r="AQ25" s="8" t="s">
        <v>108</v>
      </c>
      <c r="AR25" s="8" t="s">
        <v>108</v>
      </c>
      <c r="AS25" s="7" t="s">
        <v>69</v>
      </c>
      <c r="AT25" s="8" t="s">
        <v>163</v>
      </c>
      <c r="AU25" s="8" t="s">
        <v>163</v>
      </c>
      <c r="AV25" s="7" t="s">
        <v>69</v>
      </c>
      <c r="AW25" s="8" t="s">
        <v>108</v>
      </c>
      <c r="AX25" s="8" t="s">
        <v>108</v>
      </c>
      <c r="AY25" s="7" t="s">
        <v>69</v>
      </c>
      <c r="AZ25" s="8" t="s">
        <v>108</v>
      </c>
      <c r="BA25" s="8" t="s">
        <v>108</v>
      </c>
      <c r="BB25" s="7" t="s">
        <v>69</v>
      </c>
      <c r="BC25" s="8" t="s">
        <v>108</v>
      </c>
      <c r="BD25" s="8" t="s">
        <v>108</v>
      </c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12.75" hidden="1" customHeight="1" x14ac:dyDescent="0.2">
      <c r="A26" s="7" t="s">
        <v>54</v>
      </c>
      <c r="B26" s="30">
        <v>17</v>
      </c>
      <c r="C26" s="30" t="s">
        <v>146</v>
      </c>
      <c r="D26" s="11">
        <v>0.58823529411764708</v>
      </c>
      <c r="E26" s="7" t="s">
        <v>54</v>
      </c>
      <c r="F26" s="30">
        <v>14</v>
      </c>
      <c r="G26" s="8">
        <v>15</v>
      </c>
      <c r="H26" s="7" t="s">
        <v>54</v>
      </c>
      <c r="I26" s="30">
        <v>23</v>
      </c>
      <c r="J26" s="8">
        <v>39</v>
      </c>
      <c r="K26" s="7" t="s">
        <v>54</v>
      </c>
      <c r="L26" s="7" t="s">
        <v>78</v>
      </c>
      <c r="M26" s="8" t="s">
        <v>79</v>
      </c>
      <c r="N26" s="8" t="s">
        <v>80</v>
      </c>
      <c r="O26" s="7" t="s">
        <v>54</v>
      </c>
      <c r="P26" s="8" t="s">
        <v>201</v>
      </c>
      <c r="Q26" s="8" t="s">
        <v>201</v>
      </c>
      <c r="R26" s="7" t="s">
        <v>54</v>
      </c>
      <c r="S26" s="8" t="s">
        <v>106</v>
      </c>
      <c r="T26" s="8" t="s">
        <v>106</v>
      </c>
      <c r="U26" s="7" t="s">
        <v>54</v>
      </c>
      <c r="V26" s="7" t="s">
        <v>85</v>
      </c>
      <c r="W26" s="8">
        <v>0</v>
      </c>
      <c r="X26" s="8" t="s">
        <v>80</v>
      </c>
      <c r="Y26" s="7" t="s">
        <v>54</v>
      </c>
      <c r="Z26" s="8" t="s">
        <v>146</v>
      </c>
      <c r="AA26" s="8" t="s">
        <v>146</v>
      </c>
      <c r="AB26" s="7" t="s">
        <v>54</v>
      </c>
      <c r="AC26" s="7" t="s">
        <v>87</v>
      </c>
      <c r="AD26" s="8">
        <v>2</v>
      </c>
      <c r="AE26" s="8" t="s">
        <v>88</v>
      </c>
      <c r="AF26" s="7" t="s">
        <v>54</v>
      </c>
      <c r="AG26" s="7" t="s">
        <v>104</v>
      </c>
      <c r="AH26" s="8">
        <v>4</v>
      </c>
      <c r="AI26" s="8" t="s">
        <v>81</v>
      </c>
      <c r="AJ26" s="7" t="s">
        <v>54</v>
      </c>
      <c r="AK26" s="8">
        <v>1</v>
      </c>
      <c r="AL26" s="8">
        <v>1</v>
      </c>
      <c r="AM26" s="7" t="s">
        <v>54</v>
      </c>
      <c r="AN26" s="8" t="s">
        <v>146</v>
      </c>
      <c r="AO26" s="8" t="s">
        <v>146</v>
      </c>
      <c r="AP26" s="7" t="s">
        <v>54</v>
      </c>
      <c r="AQ26" s="8" t="s">
        <v>146</v>
      </c>
      <c r="AR26" s="8" t="s">
        <v>146</v>
      </c>
      <c r="AS26" s="7" t="s">
        <v>54</v>
      </c>
      <c r="AT26" s="8" t="s">
        <v>91</v>
      </c>
      <c r="AU26" s="8" t="s">
        <v>91</v>
      </c>
      <c r="AV26" s="7" t="s">
        <v>54</v>
      </c>
      <c r="AW26" s="8" t="s">
        <v>146</v>
      </c>
      <c r="AX26" s="8" t="s">
        <v>146</v>
      </c>
      <c r="AY26" s="7" t="s">
        <v>54</v>
      </c>
      <c r="AZ26" s="8" t="s">
        <v>146</v>
      </c>
      <c r="BA26" s="8" t="s">
        <v>146</v>
      </c>
      <c r="BB26" s="7" t="s">
        <v>54</v>
      </c>
      <c r="BC26" s="8" t="s">
        <v>146</v>
      </c>
      <c r="BD26" s="8" t="s">
        <v>146</v>
      </c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12.75" hidden="1" customHeight="1" x14ac:dyDescent="0.2">
      <c r="A27" s="7" t="s">
        <v>70</v>
      </c>
      <c r="B27" s="30">
        <v>330</v>
      </c>
      <c r="C27" s="30" t="s">
        <v>202</v>
      </c>
      <c r="D27" s="11">
        <v>0.66060606060606064</v>
      </c>
      <c r="E27" s="7" t="s">
        <v>70</v>
      </c>
      <c r="F27" s="30">
        <v>15</v>
      </c>
      <c r="G27" s="8">
        <v>15</v>
      </c>
      <c r="H27" s="7" t="s">
        <v>70</v>
      </c>
      <c r="I27" s="30">
        <v>40</v>
      </c>
      <c r="J27" s="8">
        <v>45</v>
      </c>
      <c r="K27" s="7" t="s">
        <v>70</v>
      </c>
      <c r="L27" s="7" t="s">
        <v>78</v>
      </c>
      <c r="M27" s="8" t="s">
        <v>79</v>
      </c>
      <c r="N27" s="8" t="s">
        <v>80</v>
      </c>
      <c r="O27" s="7" t="s">
        <v>70</v>
      </c>
      <c r="P27" s="8" t="s">
        <v>183</v>
      </c>
      <c r="Q27" s="8" t="s">
        <v>80</v>
      </c>
      <c r="R27" s="7" t="s">
        <v>70</v>
      </c>
      <c r="S27" s="8" t="s">
        <v>149</v>
      </c>
      <c r="T27" s="8" t="s">
        <v>200</v>
      </c>
      <c r="U27" s="7" t="s">
        <v>70</v>
      </c>
      <c r="V27" s="7" t="s">
        <v>126</v>
      </c>
      <c r="W27" s="8">
        <v>0</v>
      </c>
      <c r="X27" s="8" t="s">
        <v>81</v>
      </c>
      <c r="Y27" s="7" t="s">
        <v>70</v>
      </c>
      <c r="Z27" s="8" t="s">
        <v>203</v>
      </c>
      <c r="AA27" s="8" t="s">
        <v>202</v>
      </c>
      <c r="AB27" s="7" t="s">
        <v>70</v>
      </c>
      <c r="AC27" s="7" t="s">
        <v>87</v>
      </c>
      <c r="AD27" s="8">
        <v>1</v>
      </c>
      <c r="AE27" s="8" t="s">
        <v>103</v>
      </c>
      <c r="AF27" s="7" t="s">
        <v>70</v>
      </c>
      <c r="AG27" s="7" t="s">
        <v>104</v>
      </c>
      <c r="AH27" s="8">
        <v>3</v>
      </c>
      <c r="AI27" s="8" t="s">
        <v>105</v>
      </c>
      <c r="AJ27" s="7" t="s">
        <v>70</v>
      </c>
      <c r="AK27" s="8" t="s">
        <v>125</v>
      </c>
      <c r="AL27" s="8" t="s">
        <v>127</v>
      </c>
      <c r="AM27" s="7" t="s">
        <v>70</v>
      </c>
      <c r="AN27" s="8" t="s">
        <v>204</v>
      </c>
      <c r="AO27" s="8" t="s">
        <v>202</v>
      </c>
      <c r="AP27" s="7" t="s">
        <v>70</v>
      </c>
      <c r="AQ27" s="8" t="s">
        <v>205</v>
      </c>
      <c r="AR27" s="8" t="s">
        <v>202</v>
      </c>
      <c r="AS27" s="7" t="s">
        <v>70</v>
      </c>
      <c r="AT27" s="8" t="s">
        <v>157</v>
      </c>
      <c r="AU27" s="8" t="s">
        <v>206</v>
      </c>
      <c r="AV27" s="7" t="s">
        <v>70</v>
      </c>
      <c r="AW27" s="8" t="s">
        <v>207</v>
      </c>
      <c r="AX27" s="8" t="s">
        <v>202</v>
      </c>
      <c r="AY27" s="7" t="s">
        <v>70</v>
      </c>
      <c r="AZ27" s="8" t="s">
        <v>208</v>
      </c>
      <c r="BA27" s="8" t="s">
        <v>202</v>
      </c>
      <c r="BB27" s="7" t="s">
        <v>70</v>
      </c>
      <c r="BC27" s="8" t="s">
        <v>209</v>
      </c>
      <c r="BD27" s="8" t="s">
        <v>202</v>
      </c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12.75" hidden="1" customHeight="1" x14ac:dyDescent="0.2">
      <c r="A28" s="7" t="s">
        <v>71</v>
      </c>
      <c r="B28" s="30">
        <v>34</v>
      </c>
      <c r="C28" s="30" t="s">
        <v>182</v>
      </c>
      <c r="D28" s="11">
        <v>0.41176470588235292</v>
      </c>
      <c r="E28" s="7" t="s">
        <v>71</v>
      </c>
      <c r="F28" s="30">
        <v>15</v>
      </c>
      <c r="G28" s="8">
        <v>15</v>
      </c>
      <c r="H28" s="7" t="s">
        <v>71</v>
      </c>
      <c r="I28" s="30">
        <v>38</v>
      </c>
      <c r="J28" s="8">
        <v>45</v>
      </c>
      <c r="K28" s="7" t="s">
        <v>71</v>
      </c>
      <c r="L28" s="7" t="s">
        <v>78</v>
      </c>
      <c r="M28" s="8" t="s">
        <v>79</v>
      </c>
      <c r="N28" s="8" t="s">
        <v>80</v>
      </c>
      <c r="O28" s="7" t="s">
        <v>71</v>
      </c>
      <c r="P28" s="8" t="s">
        <v>146</v>
      </c>
      <c r="Q28" s="8" t="s">
        <v>146</v>
      </c>
      <c r="R28" s="7" t="s">
        <v>71</v>
      </c>
      <c r="S28" s="8" t="s">
        <v>128</v>
      </c>
      <c r="T28" s="8" t="s">
        <v>128</v>
      </c>
      <c r="U28" s="7" t="s">
        <v>71</v>
      </c>
      <c r="V28" s="7" t="s">
        <v>85</v>
      </c>
      <c r="W28" s="8">
        <v>0</v>
      </c>
      <c r="X28" s="8" t="s">
        <v>80</v>
      </c>
      <c r="Y28" s="7" t="s">
        <v>71</v>
      </c>
      <c r="Z28" s="8" t="s">
        <v>182</v>
      </c>
      <c r="AA28" s="8" t="s">
        <v>182</v>
      </c>
      <c r="AB28" s="7" t="s">
        <v>71</v>
      </c>
      <c r="AC28" s="7" t="s">
        <v>87</v>
      </c>
      <c r="AD28" s="8">
        <v>2</v>
      </c>
      <c r="AE28" s="8" t="s">
        <v>88</v>
      </c>
      <c r="AF28" s="7" t="s">
        <v>71</v>
      </c>
      <c r="AG28" s="7" t="s">
        <v>104</v>
      </c>
      <c r="AH28" s="8">
        <v>3</v>
      </c>
      <c r="AI28" s="8" t="s">
        <v>105</v>
      </c>
      <c r="AJ28" s="7" t="s">
        <v>71</v>
      </c>
      <c r="AK28" s="8" t="s">
        <v>189</v>
      </c>
      <c r="AL28" s="8" t="s">
        <v>189</v>
      </c>
      <c r="AM28" s="7" t="s">
        <v>71</v>
      </c>
      <c r="AN28" s="8" t="s">
        <v>182</v>
      </c>
      <c r="AO28" s="8" t="s">
        <v>182</v>
      </c>
      <c r="AP28" s="7" t="s">
        <v>71</v>
      </c>
      <c r="AQ28" s="8" t="s">
        <v>182</v>
      </c>
      <c r="AR28" s="8" t="s">
        <v>182</v>
      </c>
      <c r="AS28" s="7" t="s">
        <v>71</v>
      </c>
      <c r="AT28" s="8" t="s">
        <v>145</v>
      </c>
      <c r="AU28" s="8" t="s">
        <v>145</v>
      </c>
      <c r="AV28" s="7" t="s">
        <v>71</v>
      </c>
      <c r="AW28" s="8" t="s">
        <v>182</v>
      </c>
      <c r="AX28" s="8" t="s">
        <v>182</v>
      </c>
      <c r="AY28" s="7" t="s">
        <v>71</v>
      </c>
      <c r="AZ28" s="8" t="s">
        <v>182</v>
      </c>
      <c r="BA28" s="8" t="s">
        <v>182</v>
      </c>
      <c r="BB28" s="7" t="s">
        <v>71</v>
      </c>
      <c r="BC28" s="8" t="s">
        <v>182</v>
      </c>
      <c r="BD28" s="8" t="s">
        <v>182</v>
      </c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12.75" hidden="1" customHeight="1" x14ac:dyDescent="0.2">
      <c r="A29" s="7" t="s">
        <v>75</v>
      </c>
      <c r="B29" s="30">
        <v>1522</v>
      </c>
      <c r="C29" s="30" t="s">
        <v>210</v>
      </c>
      <c r="D29" s="11">
        <v>0.11300919842312747</v>
      </c>
      <c r="E29" s="7" t="s">
        <v>75</v>
      </c>
      <c r="F29" s="30">
        <v>15</v>
      </c>
      <c r="G29" s="8">
        <v>15</v>
      </c>
      <c r="H29" s="7" t="s">
        <v>75</v>
      </c>
      <c r="I29" s="30">
        <v>28</v>
      </c>
      <c r="J29" s="8">
        <v>40</v>
      </c>
      <c r="K29" s="7" t="s">
        <v>75</v>
      </c>
      <c r="L29" s="7" t="s">
        <v>129</v>
      </c>
      <c r="M29" s="8">
        <v>3</v>
      </c>
      <c r="N29" s="8" t="s">
        <v>130</v>
      </c>
      <c r="O29" s="7" t="s">
        <v>75</v>
      </c>
      <c r="P29" s="8" t="s">
        <v>170</v>
      </c>
      <c r="Q29" s="8" t="s">
        <v>123</v>
      </c>
      <c r="R29" s="7" t="s">
        <v>75</v>
      </c>
      <c r="S29" s="8" t="s">
        <v>211</v>
      </c>
      <c r="T29" s="8" t="s">
        <v>212</v>
      </c>
      <c r="U29" s="7" t="s">
        <v>75</v>
      </c>
      <c r="V29" s="7" t="s">
        <v>85</v>
      </c>
      <c r="W29" s="8">
        <v>0</v>
      </c>
      <c r="X29" s="8" t="s">
        <v>80</v>
      </c>
      <c r="Y29" s="7" t="s">
        <v>75</v>
      </c>
      <c r="Z29" s="8" t="s">
        <v>213</v>
      </c>
      <c r="AA29" s="8" t="s">
        <v>210</v>
      </c>
      <c r="AB29" s="7" t="s">
        <v>75</v>
      </c>
      <c r="AC29" s="7" t="s">
        <v>87</v>
      </c>
      <c r="AD29" s="8">
        <v>3</v>
      </c>
      <c r="AE29" s="8" t="s">
        <v>105</v>
      </c>
      <c r="AF29" s="7" t="s">
        <v>75</v>
      </c>
      <c r="AG29" s="7" t="s">
        <v>104</v>
      </c>
      <c r="AH29" s="8">
        <v>3</v>
      </c>
      <c r="AI29" s="8" t="s">
        <v>105</v>
      </c>
      <c r="AJ29" s="7" t="s">
        <v>75</v>
      </c>
      <c r="AK29" s="8" t="s">
        <v>91</v>
      </c>
      <c r="AL29" s="8" t="s">
        <v>147</v>
      </c>
      <c r="AM29" s="7" t="s">
        <v>75</v>
      </c>
      <c r="AN29" s="8" t="s">
        <v>214</v>
      </c>
      <c r="AO29" s="8" t="s">
        <v>210</v>
      </c>
      <c r="AP29" s="7" t="s">
        <v>75</v>
      </c>
      <c r="AQ29" s="8" t="s">
        <v>215</v>
      </c>
      <c r="AR29" s="8" t="s">
        <v>210</v>
      </c>
      <c r="AS29" s="7" t="s">
        <v>75</v>
      </c>
      <c r="AT29" s="8" t="s">
        <v>216</v>
      </c>
      <c r="AU29" s="8" t="s">
        <v>216</v>
      </c>
      <c r="AV29" s="7" t="s">
        <v>75</v>
      </c>
      <c r="AW29" s="8" t="s">
        <v>214</v>
      </c>
      <c r="AX29" s="8" t="s">
        <v>210</v>
      </c>
      <c r="AY29" s="7" t="s">
        <v>75</v>
      </c>
      <c r="AZ29" s="8" t="s">
        <v>214</v>
      </c>
      <c r="BA29" s="8" t="s">
        <v>210</v>
      </c>
      <c r="BB29" s="7" t="s">
        <v>75</v>
      </c>
      <c r="BC29" s="8" t="s">
        <v>217</v>
      </c>
      <c r="BD29" s="8" t="s">
        <v>210</v>
      </c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12.75" hidden="1" customHeight="1" x14ac:dyDescent="0.2">
      <c r="A30" s="7" t="s">
        <v>76</v>
      </c>
      <c r="B30" s="30">
        <v>985</v>
      </c>
      <c r="C30" s="30" t="s">
        <v>218</v>
      </c>
      <c r="D30" s="11">
        <v>0.17664974619289339</v>
      </c>
      <c r="E30" s="7" t="s">
        <v>76</v>
      </c>
      <c r="F30" s="30">
        <v>15</v>
      </c>
      <c r="G30" s="8">
        <v>15</v>
      </c>
      <c r="H30" s="7" t="s">
        <v>76</v>
      </c>
      <c r="I30" s="30">
        <v>39</v>
      </c>
      <c r="J30" s="8">
        <v>40</v>
      </c>
      <c r="K30" s="7" t="s">
        <v>76</v>
      </c>
      <c r="L30" s="7" t="s">
        <v>129</v>
      </c>
      <c r="M30" s="8">
        <v>3</v>
      </c>
      <c r="N30" s="8" t="s">
        <v>130</v>
      </c>
      <c r="O30" s="7" t="s">
        <v>76</v>
      </c>
      <c r="P30" s="8" t="s">
        <v>216</v>
      </c>
      <c r="Q30" s="8" t="s">
        <v>219</v>
      </c>
      <c r="R30" s="7" t="s">
        <v>76</v>
      </c>
      <c r="S30" s="8" t="s">
        <v>220</v>
      </c>
      <c r="T30" s="8" t="s">
        <v>221</v>
      </c>
      <c r="U30" s="7" t="s">
        <v>76</v>
      </c>
      <c r="V30" s="7" t="s">
        <v>85</v>
      </c>
      <c r="W30" s="8">
        <v>0</v>
      </c>
      <c r="X30" s="8" t="s">
        <v>80</v>
      </c>
      <c r="Y30" s="7" t="s">
        <v>76</v>
      </c>
      <c r="Z30" s="8" t="s">
        <v>222</v>
      </c>
      <c r="AA30" s="8" t="s">
        <v>218</v>
      </c>
      <c r="AB30" s="7" t="s">
        <v>76</v>
      </c>
      <c r="AC30" s="7" t="s">
        <v>87</v>
      </c>
      <c r="AD30" s="8">
        <v>2</v>
      </c>
      <c r="AE30" s="8" t="s">
        <v>88</v>
      </c>
      <c r="AF30" s="7" t="s">
        <v>76</v>
      </c>
      <c r="AG30" s="7" t="s">
        <v>104</v>
      </c>
      <c r="AH30" s="8">
        <v>3</v>
      </c>
      <c r="AI30" s="8" t="s">
        <v>105</v>
      </c>
      <c r="AJ30" s="7" t="s">
        <v>76</v>
      </c>
      <c r="AK30" s="8" t="s">
        <v>182</v>
      </c>
      <c r="AL30" s="8" t="s">
        <v>223</v>
      </c>
      <c r="AM30" s="7" t="s">
        <v>76</v>
      </c>
      <c r="AN30" s="8" t="s">
        <v>210</v>
      </c>
      <c r="AO30" s="8" t="s">
        <v>218</v>
      </c>
      <c r="AP30" s="7" t="s">
        <v>76</v>
      </c>
      <c r="AQ30" s="8" t="s">
        <v>224</v>
      </c>
      <c r="AR30" s="8" t="s">
        <v>218</v>
      </c>
      <c r="AS30" s="7" t="s">
        <v>76</v>
      </c>
      <c r="AT30" s="8" t="s">
        <v>225</v>
      </c>
      <c r="AU30" s="8" t="s">
        <v>225</v>
      </c>
      <c r="AV30" s="7" t="s">
        <v>76</v>
      </c>
      <c r="AW30" s="8" t="s">
        <v>226</v>
      </c>
      <c r="AX30" s="8" t="s">
        <v>218</v>
      </c>
      <c r="AY30" s="7" t="s">
        <v>76</v>
      </c>
      <c r="AZ30" s="8" t="s">
        <v>210</v>
      </c>
      <c r="BA30" s="8" t="s">
        <v>218</v>
      </c>
      <c r="BB30" s="7" t="s">
        <v>76</v>
      </c>
      <c r="BC30" s="8" t="s">
        <v>226</v>
      </c>
      <c r="BD30" s="8" t="s">
        <v>218</v>
      </c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12.75" hidden="1" customHeight="1" x14ac:dyDescent="0.2">
      <c r="A31" s="7" t="s">
        <v>72</v>
      </c>
      <c r="B31" s="30">
        <v>222</v>
      </c>
      <c r="C31" s="30" t="s">
        <v>196</v>
      </c>
      <c r="D31" s="11">
        <v>0.12162162162162163</v>
      </c>
      <c r="E31" s="7" t="s">
        <v>72</v>
      </c>
      <c r="F31" s="30">
        <v>15</v>
      </c>
      <c r="G31" s="8">
        <v>15</v>
      </c>
      <c r="H31" s="7" t="s">
        <v>72</v>
      </c>
      <c r="I31" s="30">
        <v>41</v>
      </c>
      <c r="J31" s="8">
        <v>45</v>
      </c>
      <c r="K31" s="7" t="s">
        <v>72</v>
      </c>
      <c r="L31" s="7" t="s">
        <v>78</v>
      </c>
      <c r="M31" s="8" t="s">
        <v>79</v>
      </c>
      <c r="N31" s="8" t="s">
        <v>80</v>
      </c>
      <c r="O31" s="7" t="s">
        <v>72</v>
      </c>
      <c r="P31" s="8" t="s">
        <v>195</v>
      </c>
      <c r="Q31" s="8" t="s">
        <v>195</v>
      </c>
      <c r="R31" s="7" t="s">
        <v>72</v>
      </c>
      <c r="S31" s="8" t="s">
        <v>227</v>
      </c>
      <c r="T31" s="8" t="s">
        <v>227</v>
      </c>
      <c r="U31" s="7" t="s">
        <v>72</v>
      </c>
      <c r="V31" s="7" t="s">
        <v>85</v>
      </c>
      <c r="W31" s="8">
        <v>0</v>
      </c>
      <c r="X31" s="8" t="s">
        <v>80</v>
      </c>
      <c r="Y31" s="7" t="s">
        <v>72</v>
      </c>
      <c r="Z31" s="8" t="s">
        <v>196</v>
      </c>
      <c r="AA31" s="8" t="s">
        <v>196</v>
      </c>
      <c r="AB31" s="7" t="s">
        <v>72</v>
      </c>
      <c r="AC31" s="7" t="s">
        <v>135</v>
      </c>
      <c r="AD31" s="8" t="s">
        <v>79</v>
      </c>
      <c r="AE31" s="8" t="s">
        <v>136</v>
      </c>
      <c r="AF31" s="7" t="s">
        <v>72</v>
      </c>
      <c r="AG31" s="7" t="s">
        <v>104</v>
      </c>
      <c r="AH31" s="8">
        <v>3</v>
      </c>
      <c r="AI31" s="8" t="s">
        <v>105</v>
      </c>
      <c r="AJ31" s="7" t="s">
        <v>72</v>
      </c>
      <c r="AK31" s="8">
        <v>1</v>
      </c>
      <c r="AL31" s="8">
        <v>1</v>
      </c>
      <c r="AM31" s="7" t="s">
        <v>72</v>
      </c>
      <c r="AN31" s="8" t="s">
        <v>196</v>
      </c>
      <c r="AO31" s="8" t="s">
        <v>196</v>
      </c>
      <c r="AP31" s="7" t="s">
        <v>72</v>
      </c>
      <c r="AQ31" s="8" t="s">
        <v>196</v>
      </c>
      <c r="AR31" s="8" t="s">
        <v>196</v>
      </c>
      <c r="AS31" s="7" t="s">
        <v>72</v>
      </c>
      <c r="AT31" s="8" t="s">
        <v>195</v>
      </c>
      <c r="AU31" s="8" t="s">
        <v>195</v>
      </c>
      <c r="AV31" s="7" t="s">
        <v>72</v>
      </c>
      <c r="AW31" s="8" t="s">
        <v>196</v>
      </c>
      <c r="AX31" s="8" t="s">
        <v>196</v>
      </c>
      <c r="AY31" s="7" t="s">
        <v>72</v>
      </c>
      <c r="AZ31" s="8" t="s">
        <v>196</v>
      </c>
      <c r="BA31" s="8" t="s">
        <v>196</v>
      </c>
      <c r="BB31" s="7" t="s">
        <v>72</v>
      </c>
      <c r="BC31" s="8" t="s">
        <v>196</v>
      </c>
      <c r="BD31" s="8" t="s">
        <v>196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12.75" hidden="1" customHeight="1" x14ac:dyDescent="0.2">
      <c r="A32" s="7" t="s">
        <v>55</v>
      </c>
      <c r="B32" s="30">
        <v>44</v>
      </c>
      <c r="C32" s="30" t="s">
        <v>195</v>
      </c>
      <c r="D32" s="11">
        <v>0.52272727272727271</v>
      </c>
      <c r="E32" s="7" t="s">
        <v>55</v>
      </c>
      <c r="F32" s="30">
        <v>15</v>
      </c>
      <c r="G32" s="8">
        <v>15</v>
      </c>
      <c r="H32" s="7" t="s">
        <v>55</v>
      </c>
      <c r="I32" s="30">
        <v>38</v>
      </c>
      <c r="J32" s="8">
        <v>39</v>
      </c>
      <c r="K32" s="7" t="s">
        <v>55</v>
      </c>
      <c r="L32" s="7" t="s">
        <v>78</v>
      </c>
      <c r="M32" s="8" t="s">
        <v>79</v>
      </c>
      <c r="N32" s="8" t="s">
        <v>80</v>
      </c>
      <c r="O32" s="7" t="s">
        <v>55</v>
      </c>
      <c r="P32" s="8" t="s">
        <v>124</v>
      </c>
      <c r="Q32" s="8" t="s">
        <v>124</v>
      </c>
      <c r="R32" s="7" t="s">
        <v>55</v>
      </c>
      <c r="S32" s="8" t="s">
        <v>90</v>
      </c>
      <c r="T32" s="8" t="s">
        <v>147</v>
      </c>
      <c r="U32" s="7" t="s">
        <v>55</v>
      </c>
      <c r="V32" s="7" t="s">
        <v>85</v>
      </c>
      <c r="W32" s="8">
        <v>0</v>
      </c>
      <c r="X32" s="8" t="s">
        <v>80</v>
      </c>
      <c r="Y32" s="7" t="s">
        <v>55</v>
      </c>
      <c r="Z32" s="8" t="s">
        <v>103</v>
      </c>
      <c r="AA32" s="8" t="s">
        <v>195</v>
      </c>
      <c r="AB32" s="7" t="s">
        <v>55</v>
      </c>
      <c r="AC32" s="7" t="s">
        <v>87</v>
      </c>
      <c r="AD32" s="8">
        <v>2</v>
      </c>
      <c r="AE32" s="8" t="s">
        <v>88</v>
      </c>
      <c r="AF32" s="7" t="s">
        <v>55</v>
      </c>
      <c r="AG32" s="7" t="s">
        <v>104</v>
      </c>
      <c r="AH32" s="8">
        <v>3</v>
      </c>
      <c r="AI32" s="8" t="s">
        <v>105</v>
      </c>
      <c r="AJ32" s="7" t="s">
        <v>55</v>
      </c>
      <c r="AK32" s="8">
        <v>1</v>
      </c>
      <c r="AL32" s="8">
        <v>1</v>
      </c>
      <c r="AM32" s="7" t="s">
        <v>55</v>
      </c>
      <c r="AN32" s="8" t="s">
        <v>100</v>
      </c>
      <c r="AO32" s="8" t="s">
        <v>195</v>
      </c>
      <c r="AP32" s="7" t="s">
        <v>55</v>
      </c>
      <c r="AQ32" s="8" t="s">
        <v>199</v>
      </c>
      <c r="AR32" s="8" t="s">
        <v>195</v>
      </c>
      <c r="AS32" s="7" t="s">
        <v>55</v>
      </c>
      <c r="AT32" s="8" t="s">
        <v>125</v>
      </c>
      <c r="AU32" s="8" t="s">
        <v>127</v>
      </c>
      <c r="AV32" s="7" t="s">
        <v>55</v>
      </c>
      <c r="AW32" s="8" t="s">
        <v>103</v>
      </c>
      <c r="AX32" s="8" t="s">
        <v>195</v>
      </c>
      <c r="AY32" s="7" t="s">
        <v>55</v>
      </c>
      <c r="AZ32" s="8" t="s">
        <v>223</v>
      </c>
      <c r="BA32" s="8" t="s">
        <v>195</v>
      </c>
      <c r="BB32" s="7" t="s">
        <v>55</v>
      </c>
      <c r="BC32" s="8" t="s">
        <v>195</v>
      </c>
      <c r="BD32" s="8" t="s">
        <v>195</v>
      </c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ht="12.75" hidden="1" customHeight="1" x14ac:dyDescent="0.2">
      <c r="A33" s="7" t="s">
        <v>73</v>
      </c>
      <c r="B33" s="30">
        <v>6</v>
      </c>
      <c r="C33" s="30" t="s">
        <v>137</v>
      </c>
      <c r="D33" s="11">
        <v>0.33333333333333331</v>
      </c>
      <c r="E33" s="7" t="s">
        <v>73</v>
      </c>
      <c r="F33" s="30">
        <v>15</v>
      </c>
      <c r="G33" s="8">
        <v>15</v>
      </c>
      <c r="H33" s="7" t="s">
        <v>73</v>
      </c>
      <c r="I33" s="30">
        <v>42</v>
      </c>
      <c r="J33" s="8">
        <v>45</v>
      </c>
      <c r="K33" s="7" t="s">
        <v>73</v>
      </c>
      <c r="L33" s="7" t="s">
        <v>78</v>
      </c>
      <c r="M33" s="8" t="s">
        <v>79</v>
      </c>
      <c r="N33" s="8" t="s">
        <v>80</v>
      </c>
      <c r="O33" s="7" t="s">
        <v>73</v>
      </c>
      <c r="P33" s="8" t="s">
        <v>189</v>
      </c>
      <c r="Q33" s="8" t="s">
        <v>189</v>
      </c>
      <c r="R33" s="7" t="s">
        <v>73</v>
      </c>
      <c r="S33" s="8" t="s">
        <v>189</v>
      </c>
      <c r="T33" s="8" t="s">
        <v>189</v>
      </c>
      <c r="U33" s="7" t="s">
        <v>73</v>
      </c>
      <c r="V33" s="7" t="s">
        <v>85</v>
      </c>
      <c r="W33" s="8">
        <v>0</v>
      </c>
      <c r="X33" s="8" t="s">
        <v>80</v>
      </c>
      <c r="Y33" s="7" t="s">
        <v>73</v>
      </c>
      <c r="Z33" s="8" t="s">
        <v>137</v>
      </c>
      <c r="AA33" s="8" t="s">
        <v>137</v>
      </c>
      <c r="AB33" s="7" t="s">
        <v>73</v>
      </c>
      <c r="AC33" s="7" t="s">
        <v>135</v>
      </c>
      <c r="AD33" s="8" t="s">
        <v>79</v>
      </c>
      <c r="AE33" s="8" t="s">
        <v>136</v>
      </c>
      <c r="AF33" s="7" t="s">
        <v>73</v>
      </c>
      <c r="AG33" s="7" t="s">
        <v>104</v>
      </c>
      <c r="AH33" s="8">
        <v>2</v>
      </c>
      <c r="AI33" s="8" t="s">
        <v>88</v>
      </c>
      <c r="AJ33" s="7" t="s">
        <v>73</v>
      </c>
      <c r="AK33" s="8">
        <v>1</v>
      </c>
      <c r="AL33" s="8">
        <v>1</v>
      </c>
      <c r="AM33" s="7" t="s">
        <v>73</v>
      </c>
      <c r="AN33" s="8" t="s">
        <v>137</v>
      </c>
      <c r="AO33" s="8" t="s">
        <v>137</v>
      </c>
      <c r="AP33" s="7" t="s">
        <v>73</v>
      </c>
      <c r="AQ33" s="8" t="s">
        <v>137</v>
      </c>
      <c r="AR33" s="8" t="s">
        <v>137</v>
      </c>
      <c r="AS33" s="7" t="s">
        <v>73</v>
      </c>
      <c r="AT33" s="8" t="s">
        <v>137</v>
      </c>
      <c r="AU33" s="8" t="s">
        <v>137</v>
      </c>
      <c r="AV33" s="7" t="s">
        <v>73</v>
      </c>
      <c r="AW33" s="8" t="s">
        <v>137</v>
      </c>
      <c r="AX33" s="8" t="s">
        <v>137</v>
      </c>
      <c r="AY33" s="7" t="s">
        <v>73</v>
      </c>
      <c r="AZ33" s="8" t="s">
        <v>137</v>
      </c>
      <c r="BA33" s="8" t="s">
        <v>137</v>
      </c>
      <c r="BB33" s="7" t="s">
        <v>73</v>
      </c>
      <c r="BC33" s="8" t="s">
        <v>137</v>
      </c>
      <c r="BD33" s="8" t="s">
        <v>137</v>
      </c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</sheetData>
  <mergeCells count="20">
    <mergeCell ref="AZ1:BA1"/>
    <mergeCell ref="BC1:BD1"/>
    <mergeCell ref="AH1:AI1"/>
    <mergeCell ref="AK1:AL1"/>
    <mergeCell ref="AN1:AO1"/>
    <mergeCell ref="AQ1:AR1"/>
    <mergeCell ref="AT1:AU1"/>
    <mergeCell ref="AW1:AX1"/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4"/>
  <sheetViews>
    <sheetView workbookViewId="0">
      <selection activeCell="A37" sqref="A37"/>
    </sheetView>
  </sheetViews>
  <sheetFormatPr defaultColWidth="14.42578125" defaultRowHeight="15" customHeight="1" x14ac:dyDescent="0.2"/>
  <cols>
    <col min="1" max="1" width="78.7109375" style="4" customWidth="1"/>
    <col min="2" max="5" width="14.42578125" style="4" customWidth="1"/>
    <col min="6" max="16384" width="14.42578125" style="4"/>
  </cols>
  <sheetData>
    <row r="1" spans="1:26" ht="243" customHeight="1" x14ac:dyDescent="0.2">
      <c r="A1" s="10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9" t="s">
        <v>28</v>
      </c>
      <c r="B2" s="18">
        <v>30</v>
      </c>
      <c r="C2" s="18">
        <v>30</v>
      </c>
      <c r="D2" s="18">
        <v>40</v>
      </c>
      <c r="E2" s="1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hidden="1" customHeight="1" x14ac:dyDescent="0.2">
      <c r="A3" s="1" t="str">
        <f>'Данные для ввода на bus.gov.ru'!A2</f>
        <v>Артёмовская средняя общеобразовательная школа №2</v>
      </c>
      <c r="B3" s="20">
        <f>IFERROR(((('Данные для ввода на bus.gov.ru'!F2/'Данные для ввода на bus.gov.ru'!G2)+('Данные для ввода на bus.gov.ru'!I2/'Данные для ввода на bus.gov.ru'!J2))/2*100)*0.3,"")</f>
        <v>29.666666666666664</v>
      </c>
      <c r="C3" s="18">
        <f>'Данные для ввода на bus.gov.ru'!N2*0.3</f>
        <v>30</v>
      </c>
      <c r="D3" s="20">
        <f>((('Данные для ввода на bus.gov.ru'!P2+'Данные для ввода на bus.gov.ru'!S2)/('Данные для ввода на bus.gov.ru'!Q2+'Данные для ввода на bus.gov.ru'!T2))*100)*0.4</f>
        <v>37.692307692307693</v>
      </c>
      <c r="E3" s="21">
        <f t="shared" ref="E3:E34" si="0">B3+C3+D3</f>
        <v>97.358974358974365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hidden="1" customHeight="1" x14ac:dyDescent="0.2">
      <c r="A4" s="1" t="str">
        <f>'Данные для ввода на bus.gov.ru'!A3</f>
        <v>Белоярская основная общеобразовательная школа №24</v>
      </c>
      <c r="B4" s="20">
        <f>IFERROR(((('Данные для ввода на bus.gov.ru'!F3/'Данные для ввода на bus.gov.ru'!G3)+('Данные для ввода на bus.gov.ru'!I3/'Данные для ввода на bus.gov.ru'!J3))/2*100)*0.3,"")</f>
        <v>29</v>
      </c>
      <c r="C4" s="18">
        <f>'Данные для ввода на bus.gov.ru'!N3*0.3</f>
        <v>30</v>
      </c>
      <c r="D4" s="20">
        <f>((('Данные для ввода на bus.gov.ru'!P3+'Данные для ввода на bus.gov.ru'!S3)/('Данные для ввода на bus.gov.ru'!Q3+'Данные для ввода на bus.gov.ru'!T3))*100)*0.4</f>
        <v>40</v>
      </c>
      <c r="E4" s="21">
        <f t="shared" si="0"/>
        <v>99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hidden="1" customHeight="1" x14ac:dyDescent="0.2">
      <c r="A5" s="1" t="str">
        <f>'Данные для ввода на bus.gov.ru'!A4</f>
        <v>Березовская средняя общеобразовательная школа №10</v>
      </c>
      <c r="B5" s="20">
        <f>IFERROR(((('Данные для ввода на bus.gov.ru'!F4/'Данные для ввода на bus.gov.ru'!G4)+('Данные для ввода на bus.gov.ru'!I4/'Данные для ввода на bus.gov.ru'!J4))/2*100)*0.3,"")</f>
        <v>29.666666666666664</v>
      </c>
      <c r="C5" s="18">
        <f>'Данные для ввода на bus.gov.ru'!N4*0.3</f>
        <v>30</v>
      </c>
      <c r="D5" s="20">
        <f>((('Данные для ввода на bus.gov.ru'!P4+'Данные для ввода на bus.gov.ru'!S4)/('Данные для ввода на bus.gov.ru'!Q4+'Данные для ввода на bus.gov.ru'!T4))*100)*0.4</f>
        <v>36.216216216216218</v>
      </c>
      <c r="E5" s="21">
        <f t="shared" si="0"/>
        <v>95.882882882882882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 x14ac:dyDescent="0.2">
      <c r="A6" s="1" t="str">
        <f>'Данные для ввода на bus.gov.ru'!A5</f>
        <v>Журавлевская начальная общеобразовательная школа №23</v>
      </c>
      <c r="B6" s="20">
        <f>IFERROR(((('Данные для ввода на bus.gov.ru'!F5/'Данные для ввода на bus.gov.ru'!G5)+('Данные для ввода на bus.gov.ru'!I5/'Данные для ввода на bus.gov.ru'!J5))/2*100)*0.3,"")</f>
        <v>30</v>
      </c>
      <c r="C6" s="18">
        <f>'Данные для ввода на bus.gov.ru'!N5*0.3</f>
        <v>30</v>
      </c>
      <c r="D6" s="20">
        <f>((('Данные для ввода на bus.gov.ru'!P5+'Данные для ввода на bus.gov.ru'!S5)/('Данные для ввода на bus.gov.ru'!Q5+'Данные для ввода на bus.gov.ru'!T5))*100)*0.4</f>
        <v>40</v>
      </c>
      <c r="E6" s="21">
        <f t="shared" si="0"/>
        <v>100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hidden="1" customHeight="1" x14ac:dyDescent="0.2">
      <c r="A7" s="1" t="str">
        <f>'Данные для ввода на bus.gov.ru'!A6</f>
        <v>Имисская средняя общеобразовательная школа №13</v>
      </c>
      <c r="B7" s="20">
        <f>IFERROR(((('Данные для ввода на bus.gov.ru'!F6/'Данные для ввода на bus.gov.ru'!G6)+('Данные для ввода на bus.gov.ru'!I6/'Данные для ввода на bus.gov.ru'!J6))/2*100)*0.3,"")</f>
        <v>23.666666666666664</v>
      </c>
      <c r="C7" s="18">
        <f>'Данные для ввода на bus.gov.ru'!N6*0.3</f>
        <v>27</v>
      </c>
      <c r="D7" s="20">
        <f>((('Данные для ввода на bus.gov.ru'!P6+'Данные для ввода на bus.gov.ru'!S6)/('Данные для ввода на bus.gov.ru'!Q6+'Данные для ввода на bus.gov.ru'!T6))*100)*0.4</f>
        <v>36.129032258064512</v>
      </c>
      <c r="E7" s="21">
        <f t="shared" si="0"/>
        <v>86.79569892473117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1" t="str">
        <f>'Данные для ввода на bus.gov.ru'!A7</f>
        <v>Имисский детский сад "Сказка"</v>
      </c>
      <c r="B8" s="20">
        <f>IFERROR(((('Данные для ввода на bus.gov.ru'!F7/'Данные для ввода на bus.gov.ru'!G7)+('Данные для ввода на bus.gov.ru'!I7/'Данные для ввода на bus.gov.ru'!J7))/2*100)*0.3,"")</f>
        <v>28.846153846153847</v>
      </c>
      <c r="C8" s="18">
        <f>'Данные для ввода на bus.gov.ru'!N7*0.3</f>
        <v>30</v>
      </c>
      <c r="D8" s="20">
        <f>((('Данные для ввода на bus.gov.ru'!P7+'Данные для ввода на bus.gov.ru'!S7)/('Данные для ввода на bus.gov.ru'!Q7+'Данные для ввода на bus.gov.ru'!T7))*100)*0.4</f>
        <v>40</v>
      </c>
      <c r="E8" s="21">
        <f t="shared" si="0"/>
        <v>98.84615384615384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1" t="str">
        <f>'Данные для ввода на bus.gov.ru'!A8</f>
        <v>Кордовская средняя общеобразовательная школа №14</v>
      </c>
      <c r="B9" s="20">
        <f>IFERROR(((('Данные для ввода на bus.gov.ru'!F8/'Данные для ввода на bus.gov.ru'!G8)+('Данные для ввода на bus.gov.ru'!I8/'Данные для ввода на bus.gov.ru'!J8))/2*100)*0.3,"")</f>
        <v>30</v>
      </c>
      <c r="C9" s="18">
        <f>'Данные для ввода на bus.gov.ru'!N8*0.3</f>
        <v>30</v>
      </c>
      <c r="D9" s="20">
        <f>((('Данные для ввода на bus.gov.ru'!P8+'Данные для ввода на bus.gov.ru'!S8)/('Данные для ввода на bus.gov.ru'!Q8+'Данные для ввода на bus.gov.ru'!T8))*100)*0.4</f>
        <v>40</v>
      </c>
      <c r="E9" s="21">
        <f t="shared" si="0"/>
        <v>100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1" t="str">
        <f>'Данные для ввода на bus.gov.ru'!A9</f>
        <v>Кошурниковская основная общеобразовательная школа №22</v>
      </c>
      <c r="B10" s="20">
        <f>IFERROR(((('Данные для ввода на bus.gov.ru'!F9/'Данные для ввода на bus.gov.ru'!G9)+('Данные для ввода на bus.gov.ru'!I9/'Данные для ввода на bus.gov.ru'!J9))/2*100)*0.3,"")</f>
        <v>17.333333333333332</v>
      </c>
      <c r="C10" s="18">
        <f>'Данные для ввода на bus.gov.ru'!N9*0.3</f>
        <v>27</v>
      </c>
      <c r="D10" s="20">
        <f>((('Данные для ввода на bus.gov.ru'!P9+'Данные для ввода на bus.gov.ru'!S9)/('Данные для ввода на bus.gov.ru'!Q9+'Данные для ввода на bus.gov.ru'!T9))*100)*0.4</f>
        <v>38.297872340425535</v>
      </c>
      <c r="E10" s="21">
        <f t="shared" si="0"/>
        <v>82.63120567375887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hidden="1" customHeight="1" x14ac:dyDescent="0.2">
      <c r="A11" s="1" t="str">
        <f>'Данные для ввода на bus.gov.ru'!A10</f>
        <v>Кошурниковская средняя общеобразовательная школа №8</v>
      </c>
      <c r="B11" s="20">
        <f>IFERROR(((('Данные для ввода на bus.gov.ru'!F10/'Данные для ввода на bus.gov.ru'!G10)+('Данные для ввода на bus.gov.ru'!I10/'Данные для ввода на bus.gov.ru'!J10))/2*100)*0.3,"")</f>
        <v>27.999999999999996</v>
      </c>
      <c r="C11" s="18">
        <f>'Данные для ввода на bus.gov.ru'!N10*0.3</f>
        <v>30</v>
      </c>
      <c r="D11" s="20">
        <f>((('Данные для ввода на bus.gov.ru'!P10+'Данные для ввода на bus.gov.ru'!S10)/('Данные для ввода на bus.gov.ru'!Q10+'Данные для ввода на bus.gov.ru'!T10))*100)*0.4</f>
        <v>36.507936507936506</v>
      </c>
      <c r="E11" s="21">
        <f t="shared" si="0"/>
        <v>94.507936507936506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 x14ac:dyDescent="0.2">
      <c r="A12" s="1" t="str">
        <f>'Данные для ввода на bus.gov.ru'!A11</f>
        <v>Кошурниковский детский сад "Ромашка"</v>
      </c>
      <c r="B12" s="20">
        <f>IFERROR(((('Данные для ввода на bus.gov.ru'!F11/'Данные для ввода на bus.gov.ru'!G11)+('Данные для ввода на bus.gov.ru'!I11/'Данные для ввода на bus.gov.ru'!J11))/2*100)*0.3,"")</f>
        <v>29.230769230769226</v>
      </c>
      <c r="C12" s="18">
        <f>'Данные для ввода на bus.gov.ru'!N11*0.3</f>
        <v>30</v>
      </c>
      <c r="D12" s="20">
        <f>((('Данные для ввода на bus.gov.ru'!P11+'Данные для ввода на bus.gov.ru'!S11)/('Данные для ввода на bus.gov.ru'!Q11+'Данные для ввода на bus.gov.ru'!T11))*100)*0.4</f>
        <v>39.344262295081968</v>
      </c>
      <c r="E12" s="21">
        <f t="shared" si="0"/>
        <v>98.575031525851188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hidden="1" customHeight="1" x14ac:dyDescent="0.2">
      <c r="A13" s="1" t="str">
        <f>'Данные для ввода на bus.gov.ru'!A12</f>
        <v>Краснокаменская средняя общеобразовательная школа №4</v>
      </c>
      <c r="B13" s="20">
        <f>IFERROR(((('Данные для ввода на bus.gov.ru'!F12/'Данные для ввода на bus.gov.ru'!G12)+('Данные для ввода на bus.gov.ru'!I12/'Данные для ввода на bus.gov.ru'!J12))/2*100)*0.3,"")</f>
        <v>29.333333333333336</v>
      </c>
      <c r="C13" s="18">
        <f>'Данные для ввода на bus.gov.ru'!N12*0.3</f>
        <v>30</v>
      </c>
      <c r="D13" s="20">
        <f>((('Данные для ввода на bus.gov.ru'!P12+'Данные для ввода на bus.gov.ru'!S12)/('Данные для ввода на bus.gov.ru'!Q12+'Данные для ввода на bus.gov.ru'!T12))*100)*0.4</f>
        <v>37.192982456140349</v>
      </c>
      <c r="E13" s="21">
        <f t="shared" si="0"/>
        <v>96.526315789473685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hidden="1" customHeight="1" x14ac:dyDescent="0.2">
      <c r="A14" s="1" t="str">
        <f>'Данные для ввода на bus.gov.ru'!A13</f>
        <v>Краснокаменский детский сад №5 "Капелька"</v>
      </c>
      <c r="B14" s="20">
        <f>IFERROR(((('Данные для ввода на bus.gov.ru'!F13/'Данные для ввода на bus.gov.ru'!G13)+('Данные для ввода на bus.gov.ru'!I13/'Данные для ввода на bus.gov.ru'!J13))/2*100)*0.3,"")</f>
        <v>18.615384615384613</v>
      </c>
      <c r="C14" s="18">
        <f>'Данные для ввода на bus.gov.ru'!N13*0.3</f>
        <v>27</v>
      </c>
      <c r="D14" s="20">
        <f>((('Данные для ввода на bus.gov.ru'!P13+'Данные для ввода на bus.gov.ru'!S13)/('Данные для ввода на bus.gov.ru'!Q13+'Данные для ввода на bus.gov.ru'!T13))*100)*0.4</f>
        <v>40</v>
      </c>
      <c r="E14" s="21">
        <f t="shared" si="0"/>
        <v>85.615384615384613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hidden="1" customHeight="1" x14ac:dyDescent="0.2">
      <c r="A15" s="1" t="str">
        <f>'Данные для ввода на bus.gov.ru'!A14</f>
        <v>Курагинская спортивная школа</v>
      </c>
      <c r="B15" s="20">
        <f>IFERROR(((('Данные для ввода на bus.gov.ru'!F14/'Данные для ввода на bus.gov.ru'!G14)+('Данные для ввода на bus.gov.ru'!I14/'Данные для ввода на bus.gov.ru'!J14))/2*100)*0.3,"")</f>
        <v>25.341463414634145</v>
      </c>
      <c r="C15" s="18">
        <f>'Данные для ввода на bus.gov.ru'!N14*0.3</f>
        <v>30</v>
      </c>
      <c r="D15" s="20">
        <f>((('Данные для ввода на bus.gov.ru'!P14+'Данные для ввода на bus.gov.ru'!S14)/('Данные для ввода на bus.gov.ru'!Q14+'Данные для ввода на bus.gov.ru'!T14))*100)*0.4</f>
        <v>39.703703703703702</v>
      </c>
      <c r="E15" s="21">
        <f t="shared" si="0"/>
        <v>95.045167118337844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hidden="1" customHeight="1" x14ac:dyDescent="0.2">
      <c r="A16" s="1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20">
        <f>IFERROR(((('Данные для ввода на bus.gov.ru'!F15/'Данные для ввода на bus.gov.ru'!G15)+('Данные для ввода на bus.gov.ru'!I15/'Данные для ввода на bus.gov.ru'!J15))/2*100)*0.3,"")</f>
        <v>30</v>
      </c>
      <c r="C16" s="18">
        <f>'Данные для ввода на bus.gov.ru'!N15*0.3</f>
        <v>30</v>
      </c>
      <c r="D16" s="20">
        <f>((('Данные для ввода на bus.gov.ru'!P15+'Данные для ввода на bus.gov.ru'!S15)/('Данные для ввода на bus.gov.ru'!Q15+'Данные для ввода на bus.gov.ru'!T15))*100)*0.4</f>
        <v>37.200000000000003</v>
      </c>
      <c r="E16" s="21">
        <f t="shared" si="0"/>
        <v>97.2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hidden="1" customHeight="1" x14ac:dyDescent="0.2">
      <c r="A17" s="1" t="str">
        <f>'Данные для ввода на bus.gov.ru'!A16</f>
        <v>Курагинская средняя общеобразовательная школа №3</v>
      </c>
      <c r="B17" s="20">
        <f>IFERROR(((('Данные для ввода на bus.gov.ru'!F16/'Данные для ввода на bus.gov.ru'!G16)+('Данные для ввода на bus.gov.ru'!I16/'Данные для ввода на bus.gov.ru'!J16))/2*100)*0.3,"")</f>
        <v>13.333333333333332</v>
      </c>
      <c r="C17" s="18">
        <f>'Данные для ввода на bus.gov.ru'!N16*0.3</f>
        <v>18</v>
      </c>
      <c r="D17" s="20">
        <f>((('Данные для ввода на bus.gov.ru'!P16+'Данные для ввода на bus.gov.ru'!S16)/('Данные для ввода на bus.gov.ru'!Q16+'Данные для ввода на bus.gov.ru'!T16))*100)*0.4</f>
        <v>38.165137614678905</v>
      </c>
      <c r="E17" s="21">
        <f t="shared" si="0"/>
        <v>69.49847094801224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hidden="1" customHeight="1" x14ac:dyDescent="0.2">
      <c r="A18" s="1" t="str">
        <f>'Данные для ввода на bus.gov.ru'!A17</f>
        <v>Курагинская средняя общеобразовательная школа №7</v>
      </c>
      <c r="B18" s="20">
        <f>IFERROR(((('Данные для ввода на bus.gov.ru'!F17/'Данные для ввода на bus.gov.ru'!G17)+('Данные для ввода на bus.gov.ru'!I17/'Данные для ввода на bus.gov.ru'!J17))/2*100)*0.3,"")</f>
        <v>13.333333333333332</v>
      </c>
      <c r="C18" s="18">
        <f>'Данные для ввода на bus.gov.ru'!N17*0.3</f>
        <v>30</v>
      </c>
      <c r="D18" s="20">
        <f>((('Данные для ввода на bus.gov.ru'!P17+'Данные для ввода на bus.gov.ru'!S17)/('Данные для ввода на bus.gov.ru'!Q17+'Данные для ввода на bus.gov.ru'!T17))*100)*0.4</f>
        <v>37.846153846153847</v>
      </c>
      <c r="E18" s="21">
        <f t="shared" si="0"/>
        <v>81.179487179487182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hidden="1" customHeight="1" x14ac:dyDescent="0.2">
      <c r="A19" s="1" t="str">
        <f>'Данные для ввода на bus.gov.ru'!A18</f>
        <v>Курагинский детский сад №1 "Красная шапочка"</v>
      </c>
      <c r="B19" s="20">
        <f>IFERROR(((('Данные для ввода на bus.gov.ru'!F18/'Данные для ввода на bus.gov.ru'!G18)+('Данные для ввода на bus.gov.ru'!I18/'Данные для ввода на bus.gov.ru'!J18))/2*100)*0.3,"")</f>
        <v>29.615384615384617</v>
      </c>
      <c r="C19" s="18">
        <f>'Данные для ввода на bus.gov.ru'!N18*0.3</f>
        <v>30</v>
      </c>
      <c r="D19" s="20">
        <f>((('Данные для ввода на bus.gov.ru'!P18+'Данные для ввода на bus.gov.ru'!S18)/('Данные для ввода на bus.gov.ru'!Q18+'Данные для ввода на bus.gov.ru'!T18))*100)*0.4</f>
        <v>39.230769230769226</v>
      </c>
      <c r="E19" s="21">
        <f t="shared" si="0"/>
        <v>98.84615384615384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hidden="1" customHeight="1" x14ac:dyDescent="0.2">
      <c r="A20" s="1" t="str">
        <f>'Данные для ввода на bus.gov.ru'!A19</f>
        <v>Курагинский детский сад №15</v>
      </c>
      <c r="B20" s="20">
        <f>IFERROR(((('Данные для ввода на bus.gov.ru'!F19/'Данные для ввода на bus.gov.ru'!G19)+('Данные для ввода на bus.gov.ru'!I19/'Данные для ввода на bus.gov.ru'!J19))/2*100)*0.3,"")</f>
        <v>27.69230769230769</v>
      </c>
      <c r="C20" s="18">
        <f>'Данные для ввода на bus.gov.ru'!N19*0.3</f>
        <v>30</v>
      </c>
      <c r="D20" s="20">
        <f>((('Данные для ввода на bus.gov.ru'!P19+'Данные для ввода на bus.gov.ru'!S19)/('Данные для ввода на bus.gov.ru'!Q19+'Данные для ввода на bus.gov.ru'!T19))*100)*0.4</f>
        <v>40</v>
      </c>
      <c r="E20" s="21">
        <f t="shared" si="0"/>
        <v>97.692307692307693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hidden="1" customHeight="1" x14ac:dyDescent="0.2">
      <c r="A21" s="1" t="str">
        <f>'Данные для ввода на bus.gov.ru'!A20</f>
        <v>Курагинский детский сад №7 "Рябинка"</v>
      </c>
      <c r="B21" s="20">
        <f>IFERROR(((('Данные для ввода на bus.gov.ru'!F20/'Данные для ввода на bus.gov.ru'!G20)+('Данные для ввода на bus.gov.ru'!I20/'Данные для ввода на bus.gov.ru'!J20))/2*100)*0.3,"")</f>
        <v>29.230769230769226</v>
      </c>
      <c r="C21" s="18">
        <f>'Данные для ввода на bus.gov.ru'!N20*0.3</f>
        <v>30</v>
      </c>
      <c r="D21" s="20">
        <f>((('Данные для ввода на bus.gov.ru'!P20+'Данные для ввода на bus.gov.ru'!S20)/('Данные для ввода на bus.gov.ru'!Q20+'Данные для ввода на bus.gov.ru'!T20))*100)*0.4</f>
        <v>40</v>
      </c>
      <c r="E21" s="21">
        <f t="shared" si="0"/>
        <v>99.230769230769226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1" t="str">
        <f>'Данные для ввода на bus.gov.ru'!A21</f>
        <v>Курагинский детский сад №8 "Лесная сказка"</v>
      </c>
      <c r="B22" s="20">
        <f>IFERROR(((('Данные для ввода на bus.gov.ru'!F21/'Данные для ввода на bus.gov.ru'!G21)+('Данные для ввода на bus.gov.ru'!I21/'Данные для ввода на bus.gov.ru'!J21))/2*100)*0.3,"")</f>
        <v>28.61538461538461</v>
      </c>
      <c r="C22" s="18">
        <f>'Данные для ввода на bus.gov.ru'!N21*0.3</f>
        <v>30</v>
      </c>
      <c r="D22" s="20">
        <f>((('Данные для ввода на bus.gov.ru'!P21+'Данные для ввода на bus.gov.ru'!S21)/('Данные для ввода на bus.gov.ru'!Q21+'Данные для ввода на bus.gov.ru'!T21))*100)*0.4</f>
        <v>40</v>
      </c>
      <c r="E22" s="21">
        <f t="shared" si="0"/>
        <v>98.615384615384613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hidden="1" customHeight="1" x14ac:dyDescent="0.2">
      <c r="A23" s="1" t="str">
        <f>'Данные для ввода на bus.gov.ru'!A22</f>
        <v>Курагинский детский сад №9 "Аленушка"</v>
      </c>
      <c r="B23" s="20">
        <f>IFERROR(((('Данные для ввода на bus.gov.ru'!F22/'Данные для ввода на bus.gov.ru'!G22)+('Данные для ввода на bus.gov.ru'!I22/'Данные для ввода на bus.gov.ru'!J22))/2*100)*0.3,"")</f>
        <v>30</v>
      </c>
      <c r="C23" s="18">
        <f>'Данные для ввода на bus.gov.ru'!N22*0.3</f>
        <v>30</v>
      </c>
      <c r="D23" s="20">
        <f>((('Данные для ввода на bus.gov.ru'!P22+'Данные для ввода на bus.gov.ru'!S22)/('Данные для ввода на bus.gov.ru'!Q22+'Данные для ввода на bus.gov.ru'!T22))*100)*0.4</f>
        <v>39.555555555555557</v>
      </c>
      <c r="E23" s="21">
        <f t="shared" si="0"/>
        <v>99.555555555555557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hidden="1" customHeight="1" x14ac:dyDescent="0.2">
      <c r="A24" s="1" t="str">
        <f>'Данные для ввода на bus.gov.ru'!A23</f>
        <v>Марининская средняя общеобразовательная школа №16</v>
      </c>
      <c r="B24" s="20">
        <f>IFERROR(((('Данные для ввода на bus.gov.ru'!F23/'Данные для ввода на bus.gov.ru'!G23)+('Данные для ввода на bus.gov.ru'!I23/'Данные для ввода на bus.gov.ru'!J23))/2*100)*0.3,"")</f>
        <v>29</v>
      </c>
      <c r="C24" s="18">
        <f>'Данные для ввода на bus.gov.ru'!N23*0.3</f>
        <v>30</v>
      </c>
      <c r="D24" s="20">
        <f>((('Данные для ввода на bus.gov.ru'!P23+'Данные для ввода на bus.gov.ru'!S23)/('Данные для ввода на bus.gov.ru'!Q23+'Данные для ввода на bus.gov.ru'!T23))*100)*0.4</f>
        <v>39.705882352941181</v>
      </c>
      <c r="E24" s="21">
        <f t="shared" si="0"/>
        <v>98.705882352941188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hidden="1" customHeight="1" x14ac:dyDescent="0.2">
      <c r="A25" s="1" t="str">
        <f>'Данные для ввода на bus.gov.ru'!A24</f>
        <v>Марининский детский сад "Золотой ключик"</v>
      </c>
      <c r="B25" s="20">
        <f>IFERROR(((('Данные для ввода на bus.gov.ru'!F24/'Данные для ввода на bus.gov.ru'!G24)+('Данные для ввода на bus.gov.ru'!I24/'Данные для ввода на bus.gov.ru'!J24))/2*100)*0.3,"")</f>
        <v>30</v>
      </c>
      <c r="C25" s="18">
        <f>'Данные для ввода на bus.gov.ru'!N24*0.3</f>
        <v>30</v>
      </c>
      <c r="D25" s="20">
        <f>((('Данные для ввода на bus.gov.ru'!P24+'Данные для ввода на bus.gov.ru'!S24)/('Данные для ввода на bus.gov.ru'!Q24+'Данные для ввода на bus.gov.ru'!T24))*100)*0.4</f>
        <v>40</v>
      </c>
      <c r="E25" s="21">
        <f t="shared" si="0"/>
        <v>100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hidden="1" customHeight="1" x14ac:dyDescent="0.2">
      <c r="A26" s="1" t="str">
        <f>'Данные для ввода на bus.gov.ru'!A25</f>
        <v>Можарская средняя общеобразовательная школа №15</v>
      </c>
      <c r="B26" s="20">
        <f>IFERROR(((('Данные для ввода на bus.gov.ru'!F25/'Данные для ввода на bus.gov.ru'!G25)+('Данные для ввода на bus.gov.ru'!I25/'Данные для ввода на bus.gov.ru'!J25))/2*100)*0.3,"")</f>
        <v>27.666666666666668</v>
      </c>
      <c r="C26" s="18">
        <f>'Данные для ввода на bus.gov.ru'!N25*0.3</f>
        <v>30</v>
      </c>
      <c r="D26" s="20">
        <f>((('Данные для ввода на bus.gov.ru'!P25+'Данные для ввода на bus.gov.ru'!S25)/('Данные для ввода на bus.gov.ru'!Q25+'Данные для ввода на bus.gov.ru'!T25))*100)*0.4</f>
        <v>40</v>
      </c>
      <c r="E26" s="21">
        <f t="shared" si="0"/>
        <v>97.666666666666671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 x14ac:dyDescent="0.2">
      <c r="A27" s="1" t="str">
        <f>'Данные для ввода на bus.gov.ru'!A26</f>
        <v>Можарский детский сад "Мишутка"</v>
      </c>
      <c r="B27" s="20">
        <f>IFERROR(((('Данные для ввода на bus.gov.ru'!F26/'Данные для ввода на bus.gov.ru'!G26)+('Данные для ввода на bus.gov.ru'!I26/'Данные для ввода на bus.gov.ru'!J26))/2*100)*0.3,"")</f>
        <v>22.846153846153843</v>
      </c>
      <c r="C27" s="18">
        <f>'Данные для ввода на bus.gov.ru'!N26*0.3</f>
        <v>30</v>
      </c>
      <c r="D27" s="20">
        <f>((('Данные для ввода на bus.gov.ru'!P26+'Данные для ввода на bus.gov.ru'!S26)/('Данные для ввода на bus.gov.ru'!Q26+'Данные для ввода на bus.gov.ru'!T26))*100)*0.4</f>
        <v>40</v>
      </c>
      <c r="E27" s="21">
        <f t="shared" si="0"/>
        <v>92.84615384615384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hidden="1" customHeight="1" x14ac:dyDescent="0.2">
      <c r="A28" s="1" t="str">
        <f>'Данные для ввода на bus.gov.ru'!A27</f>
        <v>Рощинская средняя общеобразовательная школа №17</v>
      </c>
      <c r="B28" s="20">
        <f>IFERROR(((('Данные для ввода на bus.gov.ru'!F27/'Данные для ввода на bus.gov.ru'!G27)+('Данные для ввода на bus.gov.ru'!I27/'Данные для ввода на bus.gov.ru'!J27))/2*100)*0.3,"")</f>
        <v>28.333333333333332</v>
      </c>
      <c r="C28" s="18">
        <f>'Данные для ввода на bus.gov.ru'!N27*0.3</f>
        <v>30</v>
      </c>
      <c r="D28" s="20">
        <f>((('Данные для ввода на bus.gov.ru'!P27+'Данные для ввода на bus.gov.ru'!S27)/('Данные для ввода на bus.gov.ru'!Q27+'Данные для ввода на bus.gov.ru'!T27))*100)*0.4</f>
        <v>34.450867052023121</v>
      </c>
      <c r="E28" s="21">
        <f t="shared" si="0"/>
        <v>92.784200385356456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hidden="1" customHeight="1" x14ac:dyDescent="0.2">
      <c r="A29" s="1" t="str">
        <f>'Данные для ввода на bus.gov.ru'!A28</f>
        <v>Тюхтятская начальная общеобразовательная школа №41</v>
      </c>
      <c r="B29" s="20">
        <f>IFERROR(((('Данные для ввода на bus.gov.ru'!F28/'Данные для ввода на bus.gov.ru'!G28)+('Данные для ввода на bus.gov.ru'!I28/'Данные для ввода на bus.gov.ru'!J28))/2*100)*0.3,"")</f>
        <v>27.666666666666668</v>
      </c>
      <c r="C29" s="18">
        <f>'Данные для ввода на bus.gov.ru'!N28*0.3</f>
        <v>30</v>
      </c>
      <c r="D29" s="20">
        <f>((('Данные для ввода на bus.gov.ru'!P28+'Данные для ввода на bus.gov.ru'!S28)/('Данные для ввода на bus.gov.ru'!Q28+'Данные для ввода на bus.gov.ru'!T28))*100)*0.4</f>
        <v>40</v>
      </c>
      <c r="E29" s="21">
        <f t="shared" si="0"/>
        <v>97.666666666666671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 x14ac:dyDescent="0.2">
      <c r="A30" s="1" t="str">
        <f>'Данные для ввода на bus.gov.ru'!A29</f>
        <v>Центр дополнительного образования для детей</v>
      </c>
      <c r="B30" s="20">
        <f>IFERROR(((('Данные для ввода на bus.gov.ru'!F29/'Данные для ввода на bus.gov.ru'!G29)+('Данные для ввода на bus.gov.ru'!I29/'Данные для ввода на bus.gov.ru'!J29))/2*100)*0.3,"")</f>
        <v>25.5</v>
      </c>
      <c r="C30" s="18">
        <f>'Данные для ввода на bus.gov.ru'!N29*0.3</f>
        <v>27</v>
      </c>
      <c r="D30" s="20">
        <f>((('Данные для ввода на bus.gov.ru'!P29+'Данные для ввода на bus.gov.ru'!S29)/('Данные для ввода на bus.gov.ru'!Q29+'Данные для ввода на bus.gov.ru'!T29))*100)*0.4</f>
        <v>39.611650485436897</v>
      </c>
      <c r="E30" s="21">
        <f t="shared" si="0"/>
        <v>92.111650485436897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 x14ac:dyDescent="0.2">
      <c r="A31" s="1" t="str">
        <f>'Данные для ввода на bus.gov.ru'!A30</f>
        <v>Центр спортивный, туристский, эколого-краеведческий</v>
      </c>
      <c r="B31" s="20">
        <f>IFERROR(((('Данные для ввода на bus.gov.ru'!F30/'Данные для ввода на bus.gov.ru'!G30)+('Данные для ввода на bus.gov.ru'!I30/'Данные для ввода на bus.gov.ru'!J30))/2*100)*0.3,"")</f>
        <v>29.625</v>
      </c>
      <c r="C31" s="18">
        <f>'Данные для ввода на bus.gov.ru'!N30*0.3</f>
        <v>27</v>
      </c>
      <c r="D31" s="20">
        <f>((('Данные для ввода на bus.gov.ru'!P30+'Данные для ввода на bus.gov.ru'!S30)/('Данные для ввода на bus.gov.ru'!Q30+'Данные для ввода на bus.gov.ru'!T30))*100)*0.4</f>
        <v>39.508196721311478</v>
      </c>
      <c r="E31" s="21">
        <f t="shared" si="0"/>
        <v>96.133196721311478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 x14ac:dyDescent="0.2">
      <c r="A32" s="1" t="str">
        <f>'Данные для ввода на bus.gov.ru'!A31</f>
        <v>Черемшанская средняя общеобразовательная школа №20</v>
      </c>
      <c r="B32" s="20">
        <f>IFERROR(((('Данные для ввода на bus.gov.ru'!F31/'Данные для ввода на bus.gov.ru'!G31)+('Данные для ввода на bus.gov.ru'!I31/'Данные для ввода на bus.gov.ru'!J31))/2*100)*0.3,"")</f>
        <v>28.666666666666661</v>
      </c>
      <c r="C32" s="18">
        <f>'Данные для ввода на bus.gov.ru'!N31*0.3</f>
        <v>30</v>
      </c>
      <c r="D32" s="20">
        <f>((('Данные для ввода на bus.gov.ru'!P31+'Данные для ввода на bus.gov.ru'!S31)/('Данные для ввода на bus.gov.ru'!Q31+'Данные для ввода на bus.gov.ru'!T31))*100)*0.4</f>
        <v>40</v>
      </c>
      <c r="E32" s="21">
        <f t="shared" si="0"/>
        <v>98.666666666666657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hidden="1" customHeight="1" x14ac:dyDescent="0.2">
      <c r="A33" s="1" t="str">
        <f>'Данные для ввода на bus.gov.ru'!A32</f>
        <v>Черемшанский детский сад "Елочка"</v>
      </c>
      <c r="B33" s="20">
        <f>IFERROR(((('Данные для ввода на bus.gov.ru'!F32/'Данные для ввода на bus.gov.ru'!G32)+('Данные для ввода на bus.gov.ru'!I32/'Данные для ввода на bus.gov.ru'!J32))/2*100)*0.3,"")</f>
        <v>29.615384615384617</v>
      </c>
      <c r="C33" s="18">
        <f>'Данные для ввода на bus.gov.ru'!N32*0.3</f>
        <v>30</v>
      </c>
      <c r="D33" s="20">
        <f>((('Данные для ввода на bus.gov.ru'!P32+'Данные для ввода на bus.gov.ru'!S32)/('Данные для ввода на bus.gov.ru'!Q32+'Данные для ввода на bus.gov.ru'!T32))*100)*0.4</f>
        <v>36.190476190476197</v>
      </c>
      <c r="E33" s="21">
        <f t="shared" si="0"/>
        <v>95.805860805860817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hidden="1" customHeight="1" x14ac:dyDescent="0.2">
      <c r="A34" s="1" t="str">
        <f>'Данные для ввода на bus.gov.ru'!A33</f>
        <v>Щетинкинская основная общеобразовательная школа №27</v>
      </c>
      <c r="B34" s="20">
        <f>IFERROR(((('Данные для ввода на bus.gov.ru'!F33/'Данные для ввода на bus.gov.ru'!G33)+('Данные для ввода на bus.gov.ru'!I33/'Данные для ввода на bus.gov.ru'!J33))/2*100)*0.3,"")</f>
        <v>29</v>
      </c>
      <c r="C34" s="18">
        <f>'Данные для ввода на bus.gov.ru'!N33*0.3</f>
        <v>30</v>
      </c>
      <c r="D34" s="20">
        <f>((('Данные для ввода на bus.gov.ru'!P33+'Данные для ввода на bus.gov.ru'!S33)/('Данные для ввода на bus.gov.ru'!Q33+'Данные для ввода на bus.gov.ru'!T33))*100)*0.4</f>
        <v>40</v>
      </c>
      <c r="E34" s="21">
        <f t="shared" si="0"/>
        <v>99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3"/>
  <sheetViews>
    <sheetView workbookViewId="0">
      <selection activeCell="A44" sqref="A44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21.5" customHeight="1" x14ac:dyDescent="0.2">
      <c r="A1" s="10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2">
        <v>50</v>
      </c>
      <c r="C2" s="22">
        <v>50</v>
      </c>
      <c r="D2" s="22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hidden="1" customHeight="1" x14ac:dyDescent="0.2">
      <c r="A3" s="7" t="str">
        <f>'Данные для ввода на bus.gov.ru'!A2</f>
        <v>Артёмовская средняя общеобразовательная школа №2</v>
      </c>
      <c r="B3" s="8">
        <f>'Данные для ввода на bus.gov.ru'!X2*0.5</f>
        <v>50</v>
      </c>
      <c r="C3" s="14">
        <f>(('Данные для ввода на bus.gov.ru'!Z2/'Данные для ввода на bus.gov.ru'!AA2)*100)*0.5</f>
        <v>47.482014388489205</v>
      </c>
      <c r="D3" s="14">
        <f t="shared" ref="D3:D34" si="0">B3+C3</f>
        <v>97.482014388489205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hidden="1" customHeight="1" x14ac:dyDescent="0.2">
      <c r="A4" s="7" t="str">
        <f>'Данные для ввода на bus.gov.ru'!A3</f>
        <v>Белоярская основная общеобразовательная школа №24</v>
      </c>
      <c r="B4" s="8">
        <f>'Данные для ввода на bus.gov.ru'!X3*0.5</f>
        <v>50</v>
      </c>
      <c r="C4" s="14">
        <f>(('Данные для ввода на bus.gov.ru'!Z3/'Данные для ввода на bus.gov.ru'!AA3)*100)*0.5</f>
        <v>43.939393939393938</v>
      </c>
      <c r="D4" s="14">
        <f t="shared" si="0"/>
        <v>93.939393939393938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hidden="1" customHeight="1" x14ac:dyDescent="0.2">
      <c r="A5" s="7" t="str">
        <f>'Данные для ввода на bus.gov.ru'!A4</f>
        <v>Березовская средняя общеобразовательная школа №10</v>
      </c>
      <c r="B5" s="8">
        <f>'Данные для ввода на bus.gov.ru'!X4*0.5</f>
        <v>50</v>
      </c>
      <c r="C5" s="14">
        <f>(('Данные для ввода на bus.gov.ru'!Z4/'Данные для ввода на bus.gov.ru'!AA4)*100)*0.5</f>
        <v>45.041322314049587</v>
      </c>
      <c r="D5" s="14">
        <f t="shared" si="0"/>
        <v>95.04132231404958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 x14ac:dyDescent="0.2">
      <c r="A6" s="7" t="str">
        <f>'Данные для ввода на bus.gov.ru'!A5</f>
        <v>Журавлевская начальная общеобразовательная школа №23</v>
      </c>
      <c r="B6" s="8">
        <f>'Данные для ввода на bus.gov.ru'!X5*0.5</f>
        <v>40</v>
      </c>
      <c r="C6" s="14">
        <f>(('Данные для ввода на bus.gov.ru'!Z5/'Данные для ввода на bus.gov.ru'!AA5)*100)*0.5</f>
        <v>43.333333333333336</v>
      </c>
      <c r="D6" s="14">
        <f t="shared" si="0"/>
        <v>83.333333333333343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hidden="1" customHeight="1" x14ac:dyDescent="0.2">
      <c r="A7" s="7" t="str">
        <f>'Данные для ввода на bus.gov.ru'!A6</f>
        <v>Имисская средняя общеобразовательная школа №13</v>
      </c>
      <c r="B7" s="8">
        <f>'Данные для ввода на bus.gov.ru'!X6*0.5</f>
        <v>50</v>
      </c>
      <c r="C7" s="14">
        <f>(('Данные для ввода на bus.gov.ru'!Z6/'Данные для ввода на bus.gov.ru'!AA6)*100)*0.5</f>
        <v>40</v>
      </c>
      <c r="D7" s="14">
        <f t="shared" si="0"/>
        <v>90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7" t="str">
        <f>'Данные для ввода на bus.gov.ru'!A7</f>
        <v>Имисский детский сад "Сказка"</v>
      </c>
      <c r="B8" s="8">
        <f>'Данные для ввода на bus.gov.ru'!X7*0.5</f>
        <v>50</v>
      </c>
      <c r="C8" s="14">
        <f>(('Данные для ввода на bus.gov.ru'!Z7/'Данные для ввода на bus.gov.ru'!AA7)*100)*0.5</f>
        <v>50</v>
      </c>
      <c r="D8" s="14">
        <f t="shared" si="0"/>
        <v>100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7" t="str">
        <f>'Данные для ввода на bus.gov.ru'!A8</f>
        <v>Кордовская средняя общеобразовательная школа №14</v>
      </c>
      <c r="B9" s="8">
        <f>'Данные для ввода на bus.gov.ru'!X8*0.5</f>
        <v>50</v>
      </c>
      <c r="C9" s="14">
        <f>(('Данные для ввода на bus.gov.ru'!Z8/'Данные для ввода на bus.gov.ru'!AA8)*100)*0.5</f>
        <v>50</v>
      </c>
      <c r="D9" s="14">
        <f t="shared" si="0"/>
        <v>100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7" t="str">
        <f>'Данные для ввода на bus.gov.ru'!A9</f>
        <v>Кошурниковская основная общеобразовательная школа №22</v>
      </c>
      <c r="B10" s="8">
        <f>'Данные для ввода на bus.gov.ru'!X9*0.5</f>
        <v>50</v>
      </c>
      <c r="C10" s="14">
        <f>(('Данные для ввода на bus.gov.ru'!Z9/'Данные для ввода на bus.gov.ru'!AA9)*100)*0.5</f>
        <v>44.61538461538462</v>
      </c>
      <c r="D10" s="14">
        <f t="shared" si="0"/>
        <v>94.615384615384613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hidden="1" customHeight="1" x14ac:dyDescent="0.2">
      <c r="A11" s="7" t="str">
        <f>'Данные для ввода на bus.gov.ru'!A10</f>
        <v>Кошурниковская средняя общеобразовательная школа №8</v>
      </c>
      <c r="B11" s="8">
        <f>'Данные для ввода на bus.gov.ru'!X10*0.5</f>
        <v>50</v>
      </c>
      <c r="C11" s="14">
        <f>(('Данные для ввода на bus.gov.ru'!Z10/'Данные для ввода на bus.gov.ru'!AA10)*100)*0.5</f>
        <v>39.393939393939391</v>
      </c>
      <c r="D11" s="14">
        <f t="shared" si="0"/>
        <v>89.393939393939391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 x14ac:dyDescent="0.2">
      <c r="A12" s="7" t="str">
        <f>'Данные для ввода на bus.gov.ru'!A11</f>
        <v>Кошурниковский детский сад "Ромашка"</v>
      </c>
      <c r="B12" s="8">
        <f>'Данные для ввода на bus.gov.ru'!X11*0.5</f>
        <v>40</v>
      </c>
      <c r="C12" s="14">
        <f>(('Данные для ввода на bus.gov.ru'!Z11/'Данные для ввода на bus.gov.ru'!AA11)*100)*0.5</f>
        <v>45.614035087719294</v>
      </c>
      <c r="D12" s="14">
        <f t="shared" si="0"/>
        <v>85.614035087719287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hidden="1" customHeight="1" x14ac:dyDescent="0.2">
      <c r="A13" s="7" t="str">
        <f>'Данные для ввода на bus.gov.ru'!A12</f>
        <v>Краснокаменская средняя общеобразовательная школа №4</v>
      </c>
      <c r="B13" s="8">
        <f>'Данные для ввода на bus.gov.ru'!X12*0.5</f>
        <v>50</v>
      </c>
      <c r="C13" s="14">
        <f>(('Данные для ввода на bus.gov.ru'!Z12/'Данные для ввода на bus.gov.ru'!AA12)*100)*0.5</f>
        <v>39.962825278810413</v>
      </c>
      <c r="D13" s="14">
        <f t="shared" si="0"/>
        <v>89.962825278810413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hidden="1" customHeight="1" x14ac:dyDescent="0.2">
      <c r="A14" s="7" t="str">
        <f>'Данные для ввода на bus.gov.ru'!A13</f>
        <v>Краснокаменский детский сад №5 "Капелька"</v>
      </c>
      <c r="B14" s="8">
        <f>'Данные для ввода на bus.gov.ru'!X13*0.5</f>
        <v>0</v>
      </c>
      <c r="C14" s="14">
        <f>(('Данные для ввода на bus.gov.ru'!Z13/'Данные для ввода на bus.gov.ru'!AA13)*100)*0.5</f>
        <v>47.368421052631575</v>
      </c>
      <c r="D14" s="14">
        <f t="shared" si="0"/>
        <v>47.368421052631575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hidden="1" customHeight="1" x14ac:dyDescent="0.2">
      <c r="A15" s="7" t="str">
        <f>'Данные для ввода на bus.gov.ru'!A14</f>
        <v>Курагинская спортивная школа</v>
      </c>
      <c r="B15" s="8">
        <f>'Данные для ввода на bus.gov.ru'!X14*0.5</f>
        <v>50</v>
      </c>
      <c r="C15" s="14">
        <f>(('Данные для ввода на bus.gov.ru'!Z14/'Данные для ввода на bus.gov.ru'!AA14)*100)*0.5</f>
        <v>44.444444444444443</v>
      </c>
      <c r="D15" s="14">
        <f t="shared" si="0"/>
        <v>94.444444444444443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hidden="1" customHeight="1" x14ac:dyDescent="0.2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8">
        <f>'Данные для ввода на bus.gov.ru'!X15*0.5</f>
        <v>50</v>
      </c>
      <c r="C16" s="14">
        <f>(('Данные для ввода на bus.gov.ru'!Z15/'Данные для ввода на bus.gov.ru'!AA15)*100)*0.5</f>
        <v>37.5</v>
      </c>
      <c r="D16" s="14">
        <f t="shared" si="0"/>
        <v>87.5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hidden="1" customHeight="1" x14ac:dyDescent="0.2">
      <c r="A17" s="7" t="str">
        <f>'Данные для ввода на bus.gov.ru'!A16</f>
        <v>Курагинская средняя общеобразовательная школа №3</v>
      </c>
      <c r="B17" s="8">
        <f>'Данные для ввода на bus.gov.ru'!X16*0.5</f>
        <v>0</v>
      </c>
      <c r="C17" s="14">
        <f>(('Данные для ввода на bus.gov.ru'!Z16/'Данные для ввода на bus.gov.ru'!AA16)*100)*0.5</f>
        <v>43.292682926829265</v>
      </c>
      <c r="D17" s="14">
        <f t="shared" si="0"/>
        <v>43.292682926829265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hidden="1" customHeight="1" x14ac:dyDescent="0.2">
      <c r="A18" s="7" t="str">
        <f>'Данные для ввода на bus.gov.ru'!A17</f>
        <v>Курагинская средняя общеобразовательная школа №7</v>
      </c>
      <c r="B18" s="8">
        <f>'Данные для ввода на bus.gov.ru'!X17*0.5</f>
        <v>0</v>
      </c>
      <c r="C18" s="14">
        <f>(('Данные для ввода на bus.gov.ru'!Z17/'Данные для ввода на bus.gov.ru'!AA17)*100)*0.5</f>
        <v>40</v>
      </c>
      <c r="D18" s="14">
        <f t="shared" si="0"/>
        <v>40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hidden="1" customHeight="1" x14ac:dyDescent="0.2">
      <c r="A19" s="7" t="str">
        <f>'Данные для ввода на bus.gov.ru'!A18</f>
        <v>Курагинский детский сад №1 "Красная шапочка"</v>
      </c>
      <c r="B19" s="8">
        <f>'Данные для ввода на bus.gov.ru'!X18*0.5</f>
        <v>50</v>
      </c>
      <c r="C19" s="14">
        <f>(('Данные для ввода на bus.gov.ru'!Z18/'Данные для ввода на bus.gov.ru'!AA18)*100)*0.5</f>
        <v>47.435897435897431</v>
      </c>
      <c r="D19" s="14">
        <f t="shared" si="0"/>
        <v>97.435897435897431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hidden="1" customHeight="1" x14ac:dyDescent="0.2">
      <c r="A20" s="7" t="str">
        <f>'Данные для ввода на bus.gov.ru'!A19</f>
        <v>Курагинский детский сад №15</v>
      </c>
      <c r="B20" s="8">
        <f>'Данные для ввода на bus.gov.ru'!X19*0.5</f>
        <v>50</v>
      </c>
      <c r="C20" s="14">
        <f>(('Данные для ввода на bus.gov.ru'!Z19/'Данные для ввода на bus.gov.ru'!AA19)*100)*0.5</f>
        <v>50</v>
      </c>
      <c r="D20" s="14">
        <f t="shared" si="0"/>
        <v>100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hidden="1" customHeight="1" x14ac:dyDescent="0.2">
      <c r="A21" s="7" t="str">
        <f>'Данные для ввода на bus.gov.ru'!A20</f>
        <v>Курагинский детский сад №7 "Рябинка"</v>
      </c>
      <c r="B21" s="8">
        <f>'Данные для ввода на bus.gov.ru'!X20*0.5</f>
        <v>50</v>
      </c>
      <c r="C21" s="14">
        <f>(('Данные для ввода на bus.gov.ru'!Z20/'Данные для ввода на bus.gov.ru'!AA20)*100)*0.5</f>
        <v>50</v>
      </c>
      <c r="D21" s="14">
        <f t="shared" si="0"/>
        <v>100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7" t="str">
        <f>'Данные для ввода на bus.gov.ru'!A21</f>
        <v>Курагинский детский сад №8 "Лесная сказка"</v>
      </c>
      <c r="B22" s="8">
        <f>'Данные для ввода на bus.gov.ru'!X21*0.5</f>
        <v>50</v>
      </c>
      <c r="C22" s="14">
        <f>(('Данные для ввода на bus.gov.ru'!Z21/'Данные для ввода на bus.gov.ru'!AA21)*100)*0.5</f>
        <v>48.75</v>
      </c>
      <c r="D22" s="14">
        <f t="shared" si="0"/>
        <v>98.75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hidden="1" customHeight="1" x14ac:dyDescent="0.2">
      <c r="A23" s="7" t="str">
        <f>'Данные для ввода на bus.gov.ru'!A22</f>
        <v>Курагинский детский сад №9 "Аленушка"</v>
      </c>
      <c r="B23" s="8">
        <f>'Данные для ввода на bus.gov.ru'!X22*0.5</f>
        <v>50</v>
      </c>
      <c r="C23" s="14">
        <f>(('Данные для ввода на bus.gov.ru'!Z22/'Данные для ввода на bus.gov.ru'!AA22)*100)*0.5</f>
        <v>48.305084745762713</v>
      </c>
      <c r="D23" s="14">
        <f t="shared" si="0"/>
        <v>98.305084745762713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hidden="1" customHeight="1" x14ac:dyDescent="0.2">
      <c r="A24" s="7" t="str">
        <f>'Данные для ввода на bus.gov.ru'!A23</f>
        <v>Марининская средняя общеобразовательная школа №16</v>
      </c>
      <c r="B24" s="8">
        <f>'Данные для ввода на bus.gov.ru'!X23*0.5</f>
        <v>50</v>
      </c>
      <c r="C24" s="14">
        <f>(('Данные для ввода на bus.gov.ru'!Z23/'Данные для ввода на bus.gov.ru'!AA23)*100)*0.5</f>
        <v>47.945205479452049</v>
      </c>
      <c r="D24" s="14">
        <f t="shared" si="0"/>
        <v>97.945205479452056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hidden="1" customHeight="1" x14ac:dyDescent="0.2">
      <c r="A25" s="7" t="str">
        <f>'Данные для ввода на bus.gov.ru'!A24</f>
        <v>Марининский детский сад "Золотой ключик"</v>
      </c>
      <c r="B25" s="8">
        <f>'Данные для ввода на bus.gov.ru'!X24*0.5</f>
        <v>50</v>
      </c>
      <c r="C25" s="14">
        <f>(('Данные для ввода на bus.gov.ru'!Z24/'Данные для ввода на bus.gov.ru'!AA24)*100)*0.5</f>
        <v>49.038461538461533</v>
      </c>
      <c r="D25" s="14">
        <f t="shared" si="0"/>
        <v>99.038461538461533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hidden="1" customHeight="1" x14ac:dyDescent="0.2">
      <c r="A26" s="7" t="str">
        <f>'Данные для ввода на bus.gov.ru'!A25</f>
        <v>Можарская средняя общеобразовательная школа №15</v>
      </c>
      <c r="B26" s="8">
        <f>'Данные для ввода на bus.gov.ru'!X25*0.5</f>
        <v>50</v>
      </c>
      <c r="C26" s="14">
        <f>(('Данные для ввода на bus.gov.ru'!Z25/'Данные для ввода на bus.gov.ru'!AA25)*100)*0.5</f>
        <v>50</v>
      </c>
      <c r="D26" s="14">
        <f t="shared" si="0"/>
        <v>100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 x14ac:dyDescent="0.2">
      <c r="A27" s="7" t="str">
        <f>'Данные для ввода на bus.gov.ru'!A26</f>
        <v>Можарский детский сад "Мишутка"</v>
      </c>
      <c r="B27" s="8">
        <f>'Данные для ввода на bus.gov.ru'!X26*0.5</f>
        <v>50</v>
      </c>
      <c r="C27" s="14">
        <f>(('Данные для ввода на bus.gov.ru'!Z26/'Данные для ввода на bus.gov.ru'!AA26)*100)*0.5</f>
        <v>50</v>
      </c>
      <c r="D27" s="14">
        <f t="shared" si="0"/>
        <v>100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hidden="1" customHeight="1" x14ac:dyDescent="0.2">
      <c r="A28" s="7" t="str">
        <f>'Данные для ввода на bus.gov.ru'!A27</f>
        <v>Рощинская средняя общеобразовательная школа №17</v>
      </c>
      <c r="B28" s="8">
        <f>'Данные для ввода на bus.gov.ru'!X27*0.5</f>
        <v>40</v>
      </c>
      <c r="C28" s="14">
        <f>(('Данные для ввода на bus.gov.ru'!Z27/'Данные для ввода на bus.gov.ru'!AA27)*100)*0.5</f>
        <v>25.229357798165136</v>
      </c>
      <c r="D28" s="14">
        <f t="shared" si="0"/>
        <v>65.22935779816514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hidden="1" customHeight="1" x14ac:dyDescent="0.2">
      <c r="A29" s="7" t="str">
        <f>'Данные для ввода на bus.gov.ru'!A28</f>
        <v>Тюхтятская начальная общеобразовательная школа №41</v>
      </c>
      <c r="B29" s="8">
        <f>'Данные для ввода на bus.gov.ru'!X28*0.5</f>
        <v>50</v>
      </c>
      <c r="C29" s="14">
        <f>(('Данные для ввода на bus.gov.ru'!Z28/'Данные для ввода на bus.gov.ru'!AA28)*100)*0.5</f>
        <v>50</v>
      </c>
      <c r="D29" s="14">
        <f t="shared" si="0"/>
        <v>100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 x14ac:dyDescent="0.2">
      <c r="A30" s="7" t="str">
        <f>'Данные для ввода на bus.gov.ru'!A29</f>
        <v>Центр дополнительного образования для детей</v>
      </c>
      <c r="B30" s="8">
        <f>'Данные для ввода на bus.gov.ru'!X29*0.5</f>
        <v>50</v>
      </c>
      <c r="C30" s="14">
        <f>(('Данные для ввода на bus.gov.ru'!Z29/'Данные для ввода на bus.gov.ru'!AA29)*100)*0.5</f>
        <v>47.383720930232556</v>
      </c>
      <c r="D30" s="14">
        <f t="shared" si="0"/>
        <v>97.383720930232556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 x14ac:dyDescent="0.2">
      <c r="A31" s="7" t="str">
        <f>'Данные для ввода на bus.gov.ru'!A30</f>
        <v>Центр спортивный, туристский, эколого-краеведческий</v>
      </c>
      <c r="B31" s="8">
        <f>'Данные для ввода на bus.gov.ru'!X30*0.5</f>
        <v>50</v>
      </c>
      <c r="C31" s="14">
        <f>(('Данные для ввода на bus.gov.ru'!Z30/'Данные для ввода на bus.gov.ru'!AA30)*100)*0.5</f>
        <v>48.275862068965516</v>
      </c>
      <c r="D31" s="14">
        <f t="shared" si="0"/>
        <v>98.275862068965523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 x14ac:dyDescent="0.2">
      <c r="A32" s="7" t="str">
        <f>'Данные для ввода на bus.gov.ru'!A31</f>
        <v>Черемшанская средняя общеобразовательная школа №20</v>
      </c>
      <c r="B32" s="8">
        <f>'Данные для ввода на bus.gov.ru'!X31*0.5</f>
        <v>50</v>
      </c>
      <c r="C32" s="14">
        <f>(('Данные для ввода на bus.gov.ru'!Z31/'Данные для ввода на bus.gov.ru'!AA31)*100)*0.5</f>
        <v>50</v>
      </c>
      <c r="D32" s="14">
        <f t="shared" si="0"/>
        <v>100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hidden="1" customHeight="1" x14ac:dyDescent="0.2">
      <c r="A33" s="7" t="str">
        <f>'Данные для ввода на bus.gov.ru'!A32</f>
        <v>Черемшанский детский сад "Елочка"</v>
      </c>
      <c r="B33" s="8">
        <f>'Данные для ввода на bus.gov.ru'!X32*0.5</f>
        <v>50</v>
      </c>
      <c r="C33" s="14">
        <f>(('Данные для ввода на bus.gov.ru'!Z32/'Данные для ввода на bus.gov.ru'!AA32)*100)*0.5</f>
        <v>43.478260869565219</v>
      </c>
      <c r="D33" s="14">
        <f t="shared" si="0"/>
        <v>93.478260869565219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hidden="1" customHeight="1" x14ac:dyDescent="0.2">
      <c r="A34" s="7" t="str">
        <f>'Данные для ввода на bus.gov.ru'!A33</f>
        <v>Щетинкинская основная общеобразовательная школа №27</v>
      </c>
      <c r="B34" s="8">
        <f>'Данные для ввода на bus.gov.ru'!X33*0.5</f>
        <v>50</v>
      </c>
      <c r="C34" s="14">
        <f>(('Данные для ввода на bus.gov.ru'!Z33/'Данные для ввода на bus.gov.ru'!AA33)*100)*0.5</f>
        <v>50</v>
      </c>
      <c r="D34" s="14">
        <f t="shared" si="0"/>
        <v>100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4"/>
  <sheetViews>
    <sheetView workbookViewId="0">
      <selection activeCell="A21" sqref="A3:XFD21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31.25" customHeight="1" x14ac:dyDescent="0.2">
      <c r="A1" s="16" t="s">
        <v>20</v>
      </c>
      <c r="B1" s="17" t="s">
        <v>31</v>
      </c>
      <c r="C1" s="17" t="s">
        <v>32</v>
      </c>
      <c r="D1" s="17" t="s">
        <v>18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40</v>
      </c>
      <c r="D2" s="23">
        <v>30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hidden="1" customHeight="1" x14ac:dyDescent="0.2">
      <c r="A3" s="7" t="str">
        <f>'Данные для ввода на bus.gov.ru'!A2</f>
        <v>Артёмовская средняя общеобразовательная школа №2</v>
      </c>
      <c r="B3" s="13">
        <f>'Данные для ввода на bus.gov.ru'!AE2*0.3</f>
        <v>12</v>
      </c>
      <c r="C3" s="13">
        <f>'Данные для ввода на bus.gov.ru'!AI2*0.4</f>
        <v>40</v>
      </c>
      <c r="D3" s="15">
        <f>IFERROR((('Данные для ввода на bus.gov.ru'!AK2/'Данные для ввода на bus.gov.ru'!AL2)*100)*0.3,0)</f>
        <v>24</v>
      </c>
      <c r="E3" s="15">
        <f t="shared" ref="E3:E34" si="0">B3+C3+D3</f>
        <v>76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hidden="1" customHeight="1" x14ac:dyDescent="0.2">
      <c r="A4" s="7" t="str">
        <f>'Данные для ввода на bus.gov.ru'!A3</f>
        <v>Белоярская основная общеобразовательная школа №24</v>
      </c>
      <c r="B4" s="13">
        <f>'Данные для ввода на bus.gov.ru'!AE3*0.3</f>
        <v>6</v>
      </c>
      <c r="C4" s="13">
        <f>'Данные для ввода на bus.gov.ru'!AI3*0.4</f>
        <v>24</v>
      </c>
      <c r="D4" s="15">
        <f>IFERROR((('Данные для ввода на bus.gov.ru'!AK3/'Данные для ввода на bus.gov.ru'!AL3)*100)*0.3,0)</f>
        <v>30</v>
      </c>
      <c r="E4" s="15">
        <f t="shared" si="0"/>
        <v>60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hidden="1" customHeight="1" x14ac:dyDescent="0.2">
      <c r="A5" s="7" t="str">
        <f>'Данные для ввода на bus.gov.ru'!A4</f>
        <v>Березовская средняя общеобразовательная школа №10</v>
      </c>
      <c r="B5" s="13">
        <f>'Данные для ввода на bus.gov.ru'!AE4*0.3</f>
        <v>18</v>
      </c>
      <c r="C5" s="13">
        <f>'Данные для ввода на bus.gov.ru'!AI4*0.4</f>
        <v>40</v>
      </c>
      <c r="D5" s="15">
        <f>IFERROR((('Данные для ввода на bus.gov.ru'!AK4/'Данные для ввода на bus.gov.ru'!AL4)*100)*0.3,0)</f>
        <v>30</v>
      </c>
      <c r="E5" s="15">
        <f t="shared" si="0"/>
        <v>88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 x14ac:dyDescent="0.2">
      <c r="A6" s="7" t="str">
        <f>'Данные для ввода на bus.gov.ru'!A5</f>
        <v>Журавлевская начальная общеобразовательная школа №23</v>
      </c>
      <c r="B6" s="13">
        <f>'Данные для ввода на bus.gov.ru'!AE5*0.3</f>
        <v>6</v>
      </c>
      <c r="C6" s="13">
        <f>'Данные для ввода на bus.gov.ru'!AI5*0.4</f>
        <v>32</v>
      </c>
      <c r="D6" s="15">
        <f>IFERROR((('Данные для ввода на bus.gov.ru'!AK5/'Данные для ввода на bus.gov.ru'!AL5)*100)*0.3,0)</f>
        <v>30</v>
      </c>
      <c r="E6" s="15">
        <f t="shared" si="0"/>
        <v>68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hidden="1" customHeight="1" x14ac:dyDescent="0.2">
      <c r="A7" s="7" t="str">
        <f>'Данные для ввода на bus.gov.ru'!A6</f>
        <v>Имисская средняя общеобразовательная школа №13</v>
      </c>
      <c r="B7" s="13">
        <f>'Данные для ввода на bus.gov.ru'!AE6*0.3</f>
        <v>0</v>
      </c>
      <c r="C7" s="13">
        <f>'Данные для ввода на bus.gov.ru'!AI6*0.4</f>
        <v>32</v>
      </c>
      <c r="D7" s="15">
        <f>IFERROR((('Данные для ввода на bus.gov.ru'!AK6/'Данные для ввода на bus.gov.ru'!AL6)*100)*0.3,0)</f>
        <v>30</v>
      </c>
      <c r="E7" s="15">
        <f t="shared" si="0"/>
        <v>62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7" t="str">
        <f>'Данные для ввода на bus.gov.ru'!A7</f>
        <v>Имисский детский сад "Сказка"</v>
      </c>
      <c r="B8" s="13">
        <f>'Данные для ввода на bus.gov.ru'!AE7*0.3</f>
        <v>0</v>
      </c>
      <c r="C8" s="13">
        <f>'Данные для ввода на bus.gov.ru'!AI7*0.4</f>
        <v>8</v>
      </c>
      <c r="D8" s="15">
        <f>IFERROR((('Данные для ввода на bus.gov.ru'!AK7/'Данные для ввода на bus.gov.ru'!AL7)*100)*0.3,0)</f>
        <v>30</v>
      </c>
      <c r="E8" s="15">
        <f t="shared" si="0"/>
        <v>38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7" t="str">
        <f>'Данные для ввода на bus.gov.ru'!A8</f>
        <v>Кордовская средняя общеобразовательная школа №14</v>
      </c>
      <c r="B9" s="13">
        <f>'Данные для ввода на bus.gov.ru'!AE8*0.3</f>
        <v>24</v>
      </c>
      <c r="C9" s="13">
        <f>'Данные для ввода на bus.gov.ru'!AI8*0.4</f>
        <v>40</v>
      </c>
      <c r="D9" s="15">
        <f>IFERROR((('Данные для ввода на bus.gov.ru'!AK8/'Данные для ввода на bus.gov.ru'!AL8)*100)*0.3,0)</f>
        <v>30</v>
      </c>
      <c r="E9" s="15">
        <f t="shared" si="0"/>
        <v>94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7" t="str">
        <f>'Данные для ввода на bus.gov.ru'!A9</f>
        <v>Кошурниковская основная общеобразовательная школа №22</v>
      </c>
      <c r="B10" s="13">
        <f>'Данные для ввода на bus.gov.ru'!AE9*0.3</f>
        <v>12</v>
      </c>
      <c r="C10" s="13">
        <f>'Данные для ввода на bus.gov.ru'!AI9*0.4</f>
        <v>24</v>
      </c>
      <c r="D10" s="15">
        <f>IFERROR((('Данные для ввода на bus.gov.ru'!AK9/'Данные для ввода на bus.gov.ru'!AL9)*100)*0.3,0)</f>
        <v>30</v>
      </c>
      <c r="E10" s="15">
        <f t="shared" si="0"/>
        <v>66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hidden="1" customHeight="1" x14ac:dyDescent="0.2">
      <c r="A11" s="7" t="str">
        <f>'Данные для ввода на bus.gov.ru'!A10</f>
        <v>Кошурниковская средняя общеобразовательная школа №8</v>
      </c>
      <c r="B11" s="13">
        <f>'Данные для ввода на bus.gov.ru'!AE10*0.3</f>
        <v>6</v>
      </c>
      <c r="C11" s="13">
        <f>'Данные для ввода на bus.gov.ru'!AI10*0.4</f>
        <v>16</v>
      </c>
      <c r="D11" s="15">
        <f>IFERROR((('Данные для ввода на bus.gov.ru'!AK10/'Данные для ввода на bus.gov.ru'!AL10)*100)*0.3,0)</f>
        <v>30</v>
      </c>
      <c r="E11" s="15">
        <f t="shared" si="0"/>
        <v>52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 x14ac:dyDescent="0.2">
      <c r="A12" s="7" t="str">
        <f>'Данные для ввода на bus.gov.ru'!A11</f>
        <v>Кошурниковский детский сад "Ромашка"</v>
      </c>
      <c r="B12" s="13">
        <f>'Данные для ввода на bus.gov.ru'!AE11*0.3</f>
        <v>6</v>
      </c>
      <c r="C12" s="13">
        <f>'Данные для ввода на bus.gov.ru'!AI11*0.4</f>
        <v>24</v>
      </c>
      <c r="D12" s="15">
        <f>IFERROR((('Данные для ввода на bus.gov.ru'!AK11/'Данные для ввода на bus.gov.ru'!AL11)*100)*0.3,0)</f>
        <v>30</v>
      </c>
      <c r="E12" s="15">
        <f t="shared" si="0"/>
        <v>60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hidden="1" customHeight="1" x14ac:dyDescent="0.2">
      <c r="A13" s="7" t="str">
        <f>'Данные для ввода на bus.gov.ru'!A12</f>
        <v>Краснокаменская средняя общеобразовательная школа №4</v>
      </c>
      <c r="B13" s="13">
        <f>'Данные для ввода на bus.gov.ru'!AE12*0.3</f>
        <v>6</v>
      </c>
      <c r="C13" s="13">
        <f>'Данные для ввода на bus.gov.ru'!AI12*0.4</f>
        <v>24</v>
      </c>
      <c r="D13" s="15">
        <f>IFERROR((('Данные для ввода на bus.gov.ru'!AK12/'Данные для ввода на bus.gov.ru'!AL12)*100)*0.3,0)</f>
        <v>27</v>
      </c>
      <c r="E13" s="15">
        <f t="shared" si="0"/>
        <v>57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hidden="1" customHeight="1" x14ac:dyDescent="0.2">
      <c r="A14" s="7" t="str">
        <f>'Данные для ввода на bus.gov.ru'!A13</f>
        <v>Краснокаменский детский сад №5 "Капелька"</v>
      </c>
      <c r="B14" s="13">
        <f>'Данные для ввода на bus.gov.ru'!AE13*0.3</f>
        <v>0</v>
      </c>
      <c r="C14" s="13">
        <f>'Данные для ввода на bus.gov.ru'!AI13*0.4</f>
        <v>8</v>
      </c>
      <c r="D14" s="15">
        <f>IFERROR((('Данные для ввода на bus.gov.ru'!AK13/'Данные для ввода на bus.gov.ru'!AL13)*100)*0.3,0)</f>
        <v>30</v>
      </c>
      <c r="E14" s="15">
        <f t="shared" si="0"/>
        <v>38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hidden="1" customHeight="1" x14ac:dyDescent="0.2">
      <c r="A15" s="7" t="str">
        <f>'Данные для ввода на bus.gov.ru'!A14</f>
        <v>Курагинская спортивная школа</v>
      </c>
      <c r="B15" s="13">
        <f>'Данные для ввода на bus.gov.ru'!AE14*0.3</f>
        <v>18</v>
      </c>
      <c r="C15" s="13">
        <f>'Данные для ввода на bus.gov.ru'!AI14*0.4</f>
        <v>24</v>
      </c>
      <c r="D15" s="15">
        <f>IFERROR((('Данные для ввода на bus.gov.ru'!AK14/'Данные для ввода на bus.gov.ru'!AL14)*100)*0.3,0)</f>
        <v>30</v>
      </c>
      <c r="E15" s="15">
        <f t="shared" si="0"/>
        <v>72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hidden="1" customHeight="1" x14ac:dyDescent="0.2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3">
        <f>'Данные для ввода на bus.gov.ru'!AE15*0.3</f>
        <v>18</v>
      </c>
      <c r="C16" s="13">
        <f>'Данные для ввода на bus.gov.ru'!AI15*0.4</f>
        <v>24</v>
      </c>
      <c r="D16" s="15">
        <f>IFERROR((('Данные для ввода на bus.gov.ru'!AK15/'Данные для ввода на bus.gov.ru'!AL15)*100)*0.3,0)</f>
        <v>15</v>
      </c>
      <c r="E16" s="15">
        <f t="shared" si="0"/>
        <v>57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hidden="1" customHeight="1" x14ac:dyDescent="0.2">
      <c r="A17" s="7" t="str">
        <f>'Данные для ввода на bus.gov.ru'!A16</f>
        <v>Курагинская средняя общеобразовательная школа №3</v>
      </c>
      <c r="B17" s="13">
        <f>'Данные для ввода на bus.gov.ru'!AE16*0.3</f>
        <v>0</v>
      </c>
      <c r="C17" s="13">
        <f>'Данные для ввода на bus.gov.ru'!AI16*0.4</f>
        <v>8</v>
      </c>
      <c r="D17" s="15">
        <f>IFERROR((('Данные для ввода на bus.gov.ru'!AK16/'Данные для ввода на bus.gov.ru'!AL16)*100)*0.3,0)</f>
        <v>30</v>
      </c>
      <c r="E17" s="15">
        <f t="shared" si="0"/>
        <v>38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hidden="1" customHeight="1" x14ac:dyDescent="0.2">
      <c r="A18" s="7" t="str">
        <f>'Данные для ввода на bus.gov.ru'!A17</f>
        <v>Курагинская средняя общеобразовательная школа №7</v>
      </c>
      <c r="B18" s="13">
        <f>'Данные для ввода на bus.gov.ru'!AE17*0.3</f>
        <v>0</v>
      </c>
      <c r="C18" s="13">
        <f>'Данные для ввода на bus.gov.ru'!AI17*0.4</f>
        <v>8</v>
      </c>
      <c r="D18" s="15">
        <f>IFERROR((('Данные для ввода на bus.gov.ru'!AK17/'Данные для ввода на bus.gov.ru'!AL17)*100)*0.3,0)</f>
        <v>19.999999999999996</v>
      </c>
      <c r="E18" s="15">
        <f t="shared" si="0"/>
        <v>27.999999999999996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hidden="1" customHeight="1" x14ac:dyDescent="0.2">
      <c r="A19" s="7" t="str">
        <f>'Данные для ввода на bus.gov.ru'!A18</f>
        <v>Курагинский детский сад №1 "Красная шапочка"</v>
      </c>
      <c r="B19" s="13">
        <f>'Данные для ввода на bus.gov.ru'!AE18*0.3</f>
        <v>0</v>
      </c>
      <c r="C19" s="13">
        <f>'Данные для ввода на bus.gov.ru'!AI18*0.4</f>
        <v>32</v>
      </c>
      <c r="D19" s="15">
        <f>IFERROR((('Данные для ввода на bus.gov.ru'!AK18/'Данные для ввода на bus.gov.ru'!AL18)*100)*0.3,0)</f>
        <v>30</v>
      </c>
      <c r="E19" s="15">
        <f t="shared" si="0"/>
        <v>62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hidden="1" customHeight="1" x14ac:dyDescent="0.2">
      <c r="A20" s="7" t="str">
        <f>'Данные для ввода на bus.gov.ru'!A19</f>
        <v>Курагинский детский сад №15</v>
      </c>
      <c r="B20" s="13">
        <f>'Данные для ввода на bus.gov.ru'!AE19*0.3</f>
        <v>24</v>
      </c>
      <c r="C20" s="13">
        <f>'Данные для ввода на bus.gov.ru'!AI19*0.4</f>
        <v>32</v>
      </c>
      <c r="D20" s="15">
        <f>IFERROR((('Данные для ввода на bus.gov.ru'!AK19/'Данные для ввода на bus.gov.ru'!AL19)*100)*0.3,0)</f>
        <v>30</v>
      </c>
      <c r="E20" s="15">
        <f t="shared" si="0"/>
        <v>86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hidden="1" customHeight="1" x14ac:dyDescent="0.2">
      <c r="A21" s="7" t="str">
        <f>'Данные для ввода на bus.gov.ru'!A20</f>
        <v>Курагинский детский сад №7 "Рябинка"</v>
      </c>
      <c r="B21" s="13">
        <f>'Данные для ввода на bus.gov.ru'!AE20*0.3</f>
        <v>0</v>
      </c>
      <c r="C21" s="13">
        <f>'Данные для ввода на bus.gov.ru'!AI20*0.4</f>
        <v>32</v>
      </c>
      <c r="D21" s="15">
        <f>IFERROR((('Данные для ввода на bus.gov.ru'!AK20/'Данные для ввода на bus.gov.ru'!AL20)*100)*0.3,0)</f>
        <v>30</v>
      </c>
      <c r="E21" s="15">
        <f t="shared" si="0"/>
        <v>62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7" t="str">
        <f>'Данные для ввода на bus.gov.ru'!A21</f>
        <v>Курагинский детский сад №8 "Лесная сказка"</v>
      </c>
      <c r="B22" s="13">
        <f>'Данные для ввода на bus.gov.ru'!AE21*0.3</f>
        <v>24</v>
      </c>
      <c r="C22" s="13">
        <f>'Данные для ввода на bus.gov.ru'!AI21*0.4</f>
        <v>32</v>
      </c>
      <c r="D22" s="15">
        <f>IFERROR((('Данные для ввода на bus.gov.ru'!AK21/'Данные для ввода на bus.gov.ru'!AL21)*100)*0.3,0)</f>
        <v>30</v>
      </c>
      <c r="E22" s="15">
        <f t="shared" si="0"/>
        <v>86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hidden="1" customHeight="1" x14ac:dyDescent="0.2">
      <c r="A23" s="7" t="str">
        <f>'Данные для ввода на bus.gov.ru'!A22</f>
        <v>Курагинский детский сад №9 "Аленушка"</v>
      </c>
      <c r="B23" s="13">
        <f>'Данные для ввода на bus.gov.ru'!AE22*0.3</f>
        <v>6</v>
      </c>
      <c r="C23" s="13">
        <f>'Данные для ввода на bus.gov.ru'!AI22*0.4</f>
        <v>24</v>
      </c>
      <c r="D23" s="15">
        <f>IFERROR((('Данные для ввода на bus.gov.ru'!AK22/'Данные для ввода на bus.gov.ru'!AL22)*100)*0.3,0)</f>
        <v>30</v>
      </c>
      <c r="E23" s="15">
        <f t="shared" si="0"/>
        <v>60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hidden="1" customHeight="1" x14ac:dyDescent="0.2">
      <c r="A24" s="7" t="str">
        <f>'Данные для ввода на bus.gov.ru'!A23</f>
        <v>Марининская средняя общеобразовательная школа №16</v>
      </c>
      <c r="B24" s="13">
        <f>'Данные для ввода на bus.gov.ru'!AE23*0.3</f>
        <v>12</v>
      </c>
      <c r="C24" s="13">
        <f>'Данные для ввода на bus.gov.ru'!AI23*0.4</f>
        <v>32</v>
      </c>
      <c r="D24" s="15">
        <f>IFERROR((('Данные для ввода на bus.gov.ru'!AK23/'Данные для ввода на bus.gov.ru'!AL23)*100)*0.3,0)</f>
        <v>19.999999999999996</v>
      </c>
      <c r="E24" s="15">
        <f t="shared" si="0"/>
        <v>64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hidden="1" customHeight="1" x14ac:dyDescent="0.2">
      <c r="A25" s="7" t="str">
        <f>'Данные для ввода на bus.gov.ru'!A24</f>
        <v>Марининский детский сад "Золотой ключик"</v>
      </c>
      <c r="B25" s="13">
        <f>'Данные для ввода на bus.gov.ru'!AE24*0.3</f>
        <v>12</v>
      </c>
      <c r="C25" s="13">
        <f>'Данные для ввода на bus.gov.ru'!AI24*0.4</f>
        <v>24</v>
      </c>
      <c r="D25" s="15">
        <f>IFERROR((('Данные для ввода на bus.gov.ru'!AK24/'Данные для ввода на bus.gov.ru'!AL24)*100)*0.3,0)</f>
        <v>30</v>
      </c>
      <c r="E25" s="15">
        <f t="shared" si="0"/>
        <v>66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hidden="1" customHeight="1" x14ac:dyDescent="0.2">
      <c r="A26" s="7" t="str">
        <f>'Данные для ввода на bus.gov.ru'!A25</f>
        <v>Можарская средняя общеобразовательная школа №15</v>
      </c>
      <c r="B26" s="13">
        <f>'Данные для ввода на bus.gov.ru'!AE25*0.3</f>
        <v>12</v>
      </c>
      <c r="C26" s="13">
        <f>'Данные для ввода на bus.gov.ru'!AI25*0.4</f>
        <v>16</v>
      </c>
      <c r="D26" s="15">
        <f>IFERROR((('Данные для ввода на bus.gov.ru'!AK25/'Данные для ввода на bus.gov.ru'!AL25)*100)*0.3,0)</f>
        <v>30</v>
      </c>
      <c r="E26" s="15">
        <f t="shared" si="0"/>
        <v>58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 x14ac:dyDescent="0.2">
      <c r="A27" s="7" t="str">
        <f>'Данные для ввода на bus.gov.ru'!A26</f>
        <v>Можарский детский сад "Мишутка"</v>
      </c>
      <c r="B27" s="13">
        <f>'Данные для ввода на bus.gov.ru'!AE26*0.3</f>
        <v>12</v>
      </c>
      <c r="C27" s="13">
        <f>'Данные для ввода на bus.gov.ru'!AI26*0.4</f>
        <v>32</v>
      </c>
      <c r="D27" s="15">
        <f>IFERROR((('Данные для ввода на bus.gov.ru'!AK26/'Данные для ввода на bus.gov.ru'!AL26)*100)*0.3,0)</f>
        <v>30</v>
      </c>
      <c r="E27" s="15">
        <f t="shared" si="0"/>
        <v>74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hidden="1" customHeight="1" x14ac:dyDescent="0.2">
      <c r="A28" s="7" t="str">
        <f>'Данные для ввода на bus.gov.ru'!A27</f>
        <v>Рощинская средняя общеобразовательная школа №17</v>
      </c>
      <c r="B28" s="13">
        <f>'Данные для ввода на bus.gov.ru'!AE27*0.3</f>
        <v>6</v>
      </c>
      <c r="C28" s="13">
        <f>'Данные для ввода на bus.gov.ru'!AI27*0.4</f>
        <v>24</v>
      </c>
      <c r="D28" s="15">
        <f>IFERROR((('Данные для ввода на bus.gov.ru'!AK27/'Данные для ввода на bus.gov.ru'!AL27)*100)*0.3,0)</f>
        <v>27.69230769230769</v>
      </c>
      <c r="E28" s="15">
        <f t="shared" si="0"/>
        <v>57.692307692307693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hidden="1" customHeight="1" x14ac:dyDescent="0.2">
      <c r="A29" s="7" t="str">
        <f>'Данные для ввода на bus.gov.ru'!A28</f>
        <v>Тюхтятская начальная общеобразовательная школа №41</v>
      </c>
      <c r="B29" s="13">
        <f>'Данные для ввода на bus.gov.ru'!AE28*0.3</f>
        <v>12</v>
      </c>
      <c r="C29" s="13">
        <f>'Данные для ввода на bus.gov.ru'!AI28*0.4</f>
        <v>24</v>
      </c>
      <c r="D29" s="15">
        <f>IFERROR((('Данные для ввода на bus.gov.ru'!AK28/'Данные для ввода на bus.gov.ru'!AL28)*100)*0.3,0)</f>
        <v>30</v>
      </c>
      <c r="E29" s="15">
        <f t="shared" si="0"/>
        <v>66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 x14ac:dyDescent="0.2">
      <c r="A30" s="7" t="str">
        <f>'Данные для ввода на bus.gov.ru'!A29</f>
        <v>Центр дополнительного образования для детей</v>
      </c>
      <c r="B30" s="13">
        <f>'Данные для ввода на bus.gov.ru'!AE29*0.3</f>
        <v>18</v>
      </c>
      <c r="C30" s="13">
        <f>'Данные для ввода на bus.gov.ru'!AI29*0.4</f>
        <v>24</v>
      </c>
      <c r="D30" s="15">
        <f>IFERROR((('Данные для ввода на bus.gov.ru'!AK29/'Данные для ввода на bus.gov.ru'!AL29)*100)*0.3,0)</f>
        <v>25.000000000000004</v>
      </c>
      <c r="E30" s="15">
        <f t="shared" si="0"/>
        <v>67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 x14ac:dyDescent="0.2">
      <c r="A31" s="7" t="str">
        <f>'Данные для ввода на bus.gov.ru'!A30</f>
        <v>Центр спортивный, туристский, эколого-краеведческий</v>
      </c>
      <c r="B31" s="13">
        <f>'Данные для ввода на bus.gov.ru'!AE30*0.3</f>
        <v>12</v>
      </c>
      <c r="C31" s="13">
        <f>'Данные для ввода на bus.gov.ru'!AI30*0.4</f>
        <v>24</v>
      </c>
      <c r="D31" s="15">
        <f>IFERROR((('Данные для ввода на bus.gov.ru'!AK30/'Данные для ввода на bus.gov.ru'!AL30)*100)*0.3,0)</f>
        <v>24.705882352941174</v>
      </c>
      <c r="E31" s="15">
        <f t="shared" si="0"/>
        <v>60.705882352941174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 x14ac:dyDescent="0.2">
      <c r="A32" s="7" t="str">
        <f>'Данные для ввода на bus.gov.ru'!A31</f>
        <v>Черемшанская средняя общеобразовательная школа №20</v>
      </c>
      <c r="B32" s="13">
        <f>'Данные для ввода на bus.gov.ru'!AE31*0.3</f>
        <v>0</v>
      </c>
      <c r="C32" s="13">
        <f>'Данные для ввода на bus.gov.ru'!AI31*0.4</f>
        <v>24</v>
      </c>
      <c r="D32" s="15">
        <f>IFERROR((('Данные для ввода на bus.gov.ru'!AK31/'Данные для ввода на bus.gov.ru'!AL31)*100)*0.3,0)</f>
        <v>30</v>
      </c>
      <c r="E32" s="15">
        <f t="shared" si="0"/>
        <v>54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hidden="1" customHeight="1" x14ac:dyDescent="0.2">
      <c r="A33" s="7" t="str">
        <f>'Данные для ввода на bus.gov.ru'!A32</f>
        <v>Черемшанский детский сад "Елочка"</v>
      </c>
      <c r="B33" s="13">
        <f>'Данные для ввода на bus.gov.ru'!AE32*0.3</f>
        <v>12</v>
      </c>
      <c r="C33" s="13">
        <f>'Данные для ввода на bus.gov.ru'!AI32*0.4</f>
        <v>24</v>
      </c>
      <c r="D33" s="15">
        <f>IFERROR((('Данные для ввода на bus.gov.ru'!AK32/'Данные для ввода на bus.gov.ru'!AL32)*100)*0.3,0)</f>
        <v>30</v>
      </c>
      <c r="E33" s="15">
        <f t="shared" si="0"/>
        <v>66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hidden="1" customHeight="1" x14ac:dyDescent="0.2">
      <c r="A34" s="7" t="str">
        <f>'Данные для ввода на bus.gov.ru'!A33</f>
        <v>Щетинкинская основная общеобразовательная школа №27</v>
      </c>
      <c r="B34" s="13">
        <f>'Данные для ввода на bus.gov.ru'!AE33*0.3</f>
        <v>0</v>
      </c>
      <c r="C34" s="13">
        <f>'Данные для ввода на bus.gov.ru'!AI33*0.4</f>
        <v>16</v>
      </c>
      <c r="D34" s="15">
        <f>IFERROR((('Данные для ввода на bus.gov.ru'!AK33/'Данные для ввода на bus.gov.ru'!AL33)*100)*0.3,0)</f>
        <v>30</v>
      </c>
      <c r="E34" s="15">
        <f t="shared" si="0"/>
        <v>46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4"/>
  <sheetViews>
    <sheetView workbookViewId="0">
      <selection activeCell="A21" sqref="A3:XFD21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282" customHeight="1" x14ac:dyDescent="0.2">
      <c r="A1" s="16" t="s">
        <v>20</v>
      </c>
      <c r="B1" s="17" t="s">
        <v>33</v>
      </c>
      <c r="C1" s="17" t="s">
        <v>34</v>
      </c>
      <c r="D1" s="17" t="s">
        <v>35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8" t="s">
        <v>28</v>
      </c>
      <c r="B2" s="23">
        <v>40</v>
      </c>
      <c r="C2" s="23">
        <v>40</v>
      </c>
      <c r="D2" s="23">
        <v>20</v>
      </c>
      <c r="E2" s="23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hidden="1" customHeight="1" x14ac:dyDescent="0.2">
      <c r="A3" s="7" t="str">
        <f>'Данные для ввода на bus.gov.ru'!A2</f>
        <v>Артёмовская средняя общеобразовательная школа №2</v>
      </c>
      <c r="B3" s="15">
        <f>(('Данные для ввода на bus.gov.ru'!AN2/'Данные для ввода на bus.gov.ru'!AO2)*100)*0.4</f>
        <v>35.39568345323741</v>
      </c>
      <c r="C3" s="14">
        <f>(('Данные для ввода на bus.gov.ru'!AQ2/'Данные для ввода на bus.gov.ru'!AR2)*100)*0.4</f>
        <v>37.122302158273378</v>
      </c>
      <c r="D3" s="15">
        <f>(('Данные для ввода на bus.gov.ru'!AT2/'Данные для ввода на bus.gov.ru'!AU2)*100)*0.2</f>
        <v>19.101123595505619</v>
      </c>
      <c r="E3" s="15">
        <f t="shared" ref="E3:E34" si="0">B3+C3+D3</f>
        <v>91.619109207016407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hidden="1" customHeight="1" x14ac:dyDescent="0.2">
      <c r="A4" s="7" t="str">
        <f>'Данные для ввода на bus.gov.ru'!A3</f>
        <v>Белоярская основная общеобразовательная школа №24</v>
      </c>
      <c r="B4" s="15">
        <f>(('Данные для ввода на bus.gov.ru'!AN3/'Данные для ввода на bus.gov.ru'!AO3)*100)*0.4</f>
        <v>36.363636363636367</v>
      </c>
      <c r="C4" s="14">
        <f>(('Данные для ввода на bus.gov.ru'!AQ3/'Данные для ввода на bus.gov.ru'!AR3)*100)*0.4</f>
        <v>37.575757575757578</v>
      </c>
      <c r="D4" s="15">
        <f>(('Данные для ввода на bus.gov.ru'!AT3/'Данные для ввода на bus.gov.ru'!AU3)*100)*0.2</f>
        <v>19.230769230769234</v>
      </c>
      <c r="E4" s="15">
        <f t="shared" si="0"/>
        <v>93.170163170163164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hidden="1" customHeight="1" x14ac:dyDescent="0.2">
      <c r="A5" s="7" t="str">
        <f>'Данные для ввода на bus.gov.ru'!A4</f>
        <v>Березовская средняя общеобразовательная школа №10</v>
      </c>
      <c r="B5" s="15">
        <f>(('Данные для ввода на bus.gov.ru'!AN4/'Данные для ввода на bus.gov.ru'!AO4)*100)*0.4</f>
        <v>35.702479338842977</v>
      </c>
      <c r="C5" s="14">
        <f>(('Данные для ввода на bus.gov.ru'!AQ4/'Данные для ввода на bus.gov.ru'!AR4)*100)*0.4</f>
        <v>36.033057851239668</v>
      </c>
      <c r="D5" s="15">
        <f>(('Данные для ввода на bus.gov.ru'!AT4/'Данные для ввода на bus.gov.ru'!AU4)*100)*0.2</f>
        <v>19.220779220779221</v>
      </c>
      <c r="E5" s="15">
        <f t="shared" si="0"/>
        <v>90.956316410861874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hidden="1" customHeight="1" x14ac:dyDescent="0.2">
      <c r="A6" s="7" t="str">
        <f>'Данные для ввода на bus.gov.ru'!A5</f>
        <v>Журавлевская начальная общеобразовательная школа №23</v>
      </c>
      <c r="B6" s="15">
        <f>(('Данные для ввода на bus.gov.ru'!AN5/'Данные для ввода на bus.gov.ru'!AO5)*100)*0.4</f>
        <v>40</v>
      </c>
      <c r="C6" s="14">
        <f>(('Данные для ввода на bus.gov.ru'!AQ5/'Данные для ввода на bus.gov.ru'!AR5)*100)*0.4</f>
        <v>40</v>
      </c>
      <c r="D6" s="15">
        <f>(('Данные для ввода на bus.gov.ru'!AT5/'Данные для ввода на bus.gov.ru'!AU5)*100)*0.2</f>
        <v>20</v>
      </c>
      <c r="E6" s="15">
        <f t="shared" si="0"/>
        <v>100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hidden="1" customHeight="1" x14ac:dyDescent="0.2">
      <c r="A7" s="7" t="str">
        <f>'Данные для ввода на bus.gov.ru'!A6</f>
        <v>Имисская средняя общеобразовательная школа №13</v>
      </c>
      <c r="B7" s="15">
        <f>(('Данные для ввода на bus.gov.ru'!AN6/'Данные для ввода на bus.gov.ru'!AO6)*100)*0.4</f>
        <v>36.800000000000004</v>
      </c>
      <c r="C7" s="14">
        <f>(('Данные для ввода на bus.gov.ru'!AQ6/'Данные для ввода на bus.gov.ru'!AR6)*100)*0.4</f>
        <v>38.400000000000006</v>
      </c>
      <c r="D7" s="15">
        <f>(('Данные для ввода на bus.gov.ru'!AT6/'Данные для ввода на bus.gov.ru'!AU6)*100)*0.2</f>
        <v>19.245283018867926</v>
      </c>
      <c r="E7" s="15">
        <f t="shared" si="0"/>
        <v>94.44528301886794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hidden="1" customHeight="1" x14ac:dyDescent="0.2">
      <c r="A8" s="7" t="str">
        <f>'Данные для ввода на bus.gov.ru'!A7</f>
        <v>Имисский детский сад "Сказка"</v>
      </c>
      <c r="B8" s="15">
        <f>(('Данные для ввода на bus.gov.ru'!AN7/'Данные для ввода на bus.gov.ru'!AO7)*100)*0.4</f>
        <v>40</v>
      </c>
      <c r="C8" s="14">
        <f>(('Данные для ввода на bus.gov.ru'!AQ7/'Данные для ввода на bus.gov.ru'!AR7)*100)*0.4</f>
        <v>40</v>
      </c>
      <c r="D8" s="15">
        <f>(('Данные для ввода на bus.gov.ru'!AT7/'Данные для ввода на bus.gov.ru'!AU7)*100)*0.2</f>
        <v>20</v>
      </c>
      <c r="E8" s="15">
        <f t="shared" si="0"/>
        <v>100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hidden="1" customHeight="1" x14ac:dyDescent="0.2">
      <c r="A9" s="7" t="str">
        <f>'Данные для ввода на bus.gov.ru'!A8</f>
        <v>Кордовская средняя общеобразовательная школа №14</v>
      </c>
      <c r="B9" s="15">
        <f>(('Данные для ввода на bus.gov.ru'!AN8/'Данные для ввода на bus.gov.ru'!AO8)*100)*0.4</f>
        <v>38.064516129032263</v>
      </c>
      <c r="C9" s="14">
        <f>(('Данные для ввода на bus.gov.ru'!AQ8/'Данные для ввода на bus.gov.ru'!AR8)*100)*0.4</f>
        <v>39.354838709677423</v>
      </c>
      <c r="D9" s="15">
        <f>(('Данные для ввода на bus.gov.ru'!AT8/'Данные для ввода на bus.gov.ru'!AU8)*100)*0.2</f>
        <v>20</v>
      </c>
      <c r="E9" s="15">
        <f t="shared" si="0"/>
        <v>97.419354838709694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hidden="1" customHeight="1" x14ac:dyDescent="0.2">
      <c r="A10" s="7" t="str">
        <f>'Данные для ввода на bus.gov.ru'!A9</f>
        <v>Кошурниковская основная общеобразовательная школа №22</v>
      </c>
      <c r="B10" s="15">
        <f>(('Данные для ввода на bus.gov.ru'!AN9/'Данные для ввода на bus.gov.ru'!AO9)*100)*0.4</f>
        <v>37.53846153846154</v>
      </c>
      <c r="C10" s="14">
        <f>(('Данные для ввода на bus.gov.ru'!AQ9/'Данные для ввода на bus.gov.ru'!AR9)*100)*0.4</f>
        <v>37.53846153846154</v>
      </c>
      <c r="D10" s="15">
        <f>(('Данные для ввода на bus.gov.ru'!AT9/'Данные для ввода на bus.gov.ru'!AU9)*100)*0.2</f>
        <v>20</v>
      </c>
      <c r="E10" s="15">
        <f t="shared" si="0"/>
        <v>95.07692307692308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hidden="1" customHeight="1" x14ac:dyDescent="0.2">
      <c r="A11" s="7" t="str">
        <f>'Данные для ввода на bus.gov.ru'!A10</f>
        <v>Кошурниковская средняя общеобразовательная школа №8</v>
      </c>
      <c r="B11" s="15">
        <f>(('Данные для ввода на bus.gov.ru'!AN10/'Данные для ввода на bus.gov.ru'!AO10)*100)*0.4</f>
        <v>31.111111111111114</v>
      </c>
      <c r="C11" s="14">
        <f>(('Данные для ввода на bus.gov.ru'!AQ10/'Данные для ввода на bus.gov.ru'!AR10)*100)*0.4</f>
        <v>35.151515151515149</v>
      </c>
      <c r="D11" s="15">
        <f>(('Данные для ввода на bus.gov.ru'!AT10/'Данные для ввода на bus.gov.ru'!AU10)*100)*0.2</f>
        <v>19.701492537313435</v>
      </c>
      <c r="E11" s="15">
        <f t="shared" si="0"/>
        <v>85.964118799939712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27" customFormat="1" ht="12.75" hidden="1" customHeight="1" x14ac:dyDescent="0.2">
      <c r="A12" s="7" t="str">
        <f>'Данные для ввода на bus.gov.ru'!A11</f>
        <v>Кошурниковский детский сад "Ромашка"</v>
      </c>
      <c r="B12" s="15">
        <f>(('Данные для ввода на bus.gov.ru'!AN11/'Данные для ввода на bus.gov.ru'!AO11)*100)*0.4</f>
        <v>40</v>
      </c>
      <c r="C12" s="14">
        <f>(('Данные для ввода на bus.gov.ru'!AQ11/'Данные для ввода на bus.gov.ru'!AR11)*100)*0.4</f>
        <v>38.596491228070178</v>
      </c>
      <c r="D12" s="15">
        <f>(('Данные для ввода на bus.gov.ru'!AT11/'Данные для ввода на bus.gov.ru'!AU11)*100)*0.2</f>
        <v>19.333333333333336</v>
      </c>
      <c r="E12" s="15">
        <f t="shared" si="0"/>
        <v>97.929824561403507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27" customFormat="1" ht="12.75" hidden="1" customHeight="1" x14ac:dyDescent="0.2">
      <c r="A13" s="7" t="str">
        <f>'Данные для ввода на bus.gov.ru'!A12</f>
        <v>Краснокаменская средняя общеобразовательная школа №4</v>
      </c>
      <c r="B13" s="15">
        <f>(('Данные для ввода на bus.gov.ru'!AN12/'Данные для ввода на bus.gov.ru'!AO12)*100)*0.4</f>
        <v>37.174721189591075</v>
      </c>
      <c r="C13" s="14">
        <f>(('Данные для ввода на bus.gov.ru'!AQ12/'Данные для ввода на bus.gov.ru'!AR12)*100)*0.4</f>
        <v>37.62081784386617</v>
      </c>
      <c r="D13" s="15">
        <f>(('Данные для ввода на bus.gov.ru'!AT12/'Данные для ввода на bus.gov.ru'!AU12)*100)*0.2</f>
        <v>19.17808219178082</v>
      </c>
      <c r="E13" s="15">
        <f t="shared" si="0"/>
        <v>93.973621225238062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hidden="1" customHeight="1" x14ac:dyDescent="0.2">
      <c r="A14" s="7" t="str">
        <f>'Данные для ввода на bus.gov.ru'!A13</f>
        <v>Краснокаменский детский сад №5 "Капелька"</v>
      </c>
      <c r="B14" s="15">
        <f>(('Данные для ввода на bus.gov.ru'!AN13/'Данные для ввода на bus.gov.ru'!AO13)*100)*0.4</f>
        <v>40</v>
      </c>
      <c r="C14" s="14">
        <f>(('Данные для ввода на bus.gov.ru'!AQ13/'Данные для ввода на bus.gov.ru'!AR13)*100)*0.4</f>
        <v>40</v>
      </c>
      <c r="D14" s="15">
        <f>(('Данные для ввода на bus.gov.ru'!AT13/'Данные для ввода на bus.gov.ru'!AU13)*100)*0.2</f>
        <v>20</v>
      </c>
      <c r="E14" s="15">
        <f t="shared" si="0"/>
        <v>100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hidden="1" customHeight="1" x14ac:dyDescent="0.2">
      <c r="A15" s="7" t="str">
        <f>'Данные для ввода на bus.gov.ru'!A14</f>
        <v>Курагинская спортивная школа</v>
      </c>
      <c r="B15" s="15">
        <f>(('Данные для ввода на bus.gov.ru'!AN14/'Данные для ввода на bus.gov.ru'!AO14)*100)*0.4</f>
        <v>38.383838383838388</v>
      </c>
      <c r="C15" s="14">
        <f>(('Данные для ввода на bus.gov.ru'!AQ14/'Данные для ввода на bus.gov.ru'!AR14)*100)*0.4</f>
        <v>38.787878787878789</v>
      </c>
      <c r="D15" s="15">
        <f>(('Данные для ввода на bus.gov.ru'!AT14/'Данные для ввода на bus.gov.ru'!AU14)*100)*0.2</f>
        <v>19.696969696969699</v>
      </c>
      <c r="E15" s="15">
        <f t="shared" si="0"/>
        <v>96.868686868686879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27" customFormat="1" ht="12.75" hidden="1" customHeight="1" x14ac:dyDescent="0.2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5">
        <f>(('Данные для ввода на bus.gov.ru'!AN15/'Данные для ввода на bus.gov.ru'!AO15)*100)*0.4</f>
        <v>37.142857142857146</v>
      </c>
      <c r="C16" s="14">
        <f>(('Данные для ввода на bus.gov.ru'!AQ15/'Данные для ввода на bus.gov.ru'!AR15)*100)*0.4</f>
        <v>37.61904761904762</v>
      </c>
      <c r="D16" s="15">
        <f>(('Данные для ввода на bus.gov.ru'!AT15/'Данные для ввода на bus.gov.ru'!AU15)*100)*0.2</f>
        <v>20</v>
      </c>
      <c r="E16" s="15">
        <f t="shared" si="0"/>
        <v>94.761904761904759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27" customFormat="1" ht="12.75" hidden="1" customHeight="1" x14ac:dyDescent="0.2">
      <c r="A17" s="7" t="str">
        <f>'Данные для ввода на bus.gov.ru'!A16</f>
        <v>Курагинская средняя общеобразовательная школа №3</v>
      </c>
      <c r="B17" s="15">
        <f>(('Данные для ввода на bus.gov.ru'!AN16/'Данные для ввода на bus.gov.ru'!AO16)*100)*0.4</f>
        <v>37.560975609756092</v>
      </c>
      <c r="C17" s="14">
        <f>(('Данные для ввода на bus.gov.ru'!AQ16/'Данные для ввода на bus.gov.ru'!AR16)*100)*0.4</f>
        <v>39.512195121951223</v>
      </c>
      <c r="D17" s="15">
        <f>(('Данные для ввода на bus.gov.ru'!AT16/'Данные для ввода на bus.gov.ru'!AU16)*100)*0.2</f>
        <v>19.565217391304348</v>
      </c>
      <c r="E17" s="15">
        <f t="shared" si="0"/>
        <v>96.638388123011651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27" customFormat="1" ht="12.75" hidden="1" customHeight="1" x14ac:dyDescent="0.2">
      <c r="A18" s="7" t="str">
        <f>'Данные для ввода на bus.gov.ru'!A17</f>
        <v>Курагинская средняя общеобразовательная школа №7</v>
      </c>
      <c r="B18" s="15">
        <f>(('Данные для ввода на bus.gov.ru'!AN17/'Данные для ввода на bus.gov.ru'!AO17)*100)*0.4</f>
        <v>32.4</v>
      </c>
      <c r="C18" s="14">
        <f>(('Данные для ввода на bus.gov.ru'!AQ17/'Данные для ввода на bus.gov.ru'!AR17)*100)*0.4</f>
        <v>38.400000000000006</v>
      </c>
      <c r="D18" s="15">
        <f>(('Данные для ввода на bus.gov.ru'!AT17/'Данные для ввода на bus.gov.ru'!AU17)*100)*0.2</f>
        <v>20</v>
      </c>
      <c r="E18" s="15">
        <f t="shared" si="0"/>
        <v>90.800000000000011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27" customFormat="1" ht="12.75" hidden="1" customHeight="1" x14ac:dyDescent="0.2">
      <c r="A19" s="7" t="str">
        <f>'Данные для ввода на bus.gov.ru'!A18</f>
        <v>Курагинский детский сад №1 "Красная шапочка"</v>
      </c>
      <c r="B19" s="15">
        <f>(('Данные для ввода на bus.gov.ru'!AN18/'Данные для ввода на bus.gov.ru'!AO18)*100)*0.4</f>
        <v>40</v>
      </c>
      <c r="C19" s="14">
        <f>(('Данные для ввода на bus.gov.ru'!AQ18/'Данные для ввода на bus.gov.ru'!AR18)*100)*0.4</f>
        <v>40</v>
      </c>
      <c r="D19" s="15">
        <f>(('Данные для ввода на bus.gov.ru'!AT18/'Данные для ввода на bus.gov.ru'!AU18)*100)*0.2</f>
        <v>20</v>
      </c>
      <c r="E19" s="15">
        <f t="shared" si="0"/>
        <v>100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27" customFormat="1" ht="12.75" hidden="1" customHeight="1" x14ac:dyDescent="0.2">
      <c r="A20" s="7" t="str">
        <f>'Данные для ввода на bus.gov.ru'!A19</f>
        <v>Курагинский детский сад №15</v>
      </c>
      <c r="B20" s="15">
        <f>(('Данные для ввода на bus.gov.ru'!AN19/'Данные для ввода на bus.gov.ru'!AO19)*100)*0.4</f>
        <v>40</v>
      </c>
      <c r="C20" s="14">
        <f>(('Данные для ввода на bus.gov.ru'!AQ19/'Данные для ввода на bus.gov.ru'!AR19)*100)*0.4</f>
        <v>40</v>
      </c>
      <c r="D20" s="15">
        <f>(('Данные для ввода на bus.gov.ru'!AT19/'Данные для ввода на bus.gov.ru'!AU19)*100)*0.2</f>
        <v>20</v>
      </c>
      <c r="E20" s="15">
        <f t="shared" si="0"/>
        <v>100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27" customFormat="1" ht="12.75" hidden="1" customHeight="1" x14ac:dyDescent="0.2">
      <c r="A21" s="7" t="str">
        <f>'Данные для ввода на bus.gov.ru'!A20</f>
        <v>Курагинский детский сад №7 "Рябинка"</v>
      </c>
      <c r="B21" s="15">
        <f>(('Данные для ввода на bus.gov.ru'!AN20/'Данные для ввода на bus.gov.ru'!AO20)*100)*0.4</f>
        <v>38.787878787878789</v>
      </c>
      <c r="C21" s="14">
        <f>(('Данные для ввода на bus.gov.ru'!AQ20/'Данные для ввода на bus.gov.ru'!AR20)*100)*0.4</f>
        <v>38.787878787878789</v>
      </c>
      <c r="D21" s="15">
        <f>(('Данные для ввода на bus.gov.ru'!AT20/'Данные для ввода на bus.gov.ru'!AU20)*100)*0.2</f>
        <v>20</v>
      </c>
      <c r="E21" s="15">
        <f t="shared" si="0"/>
        <v>97.575757575757578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27" customFormat="1" ht="12.75" customHeight="1" x14ac:dyDescent="0.2">
      <c r="A22" s="7" t="str">
        <f>'Данные для ввода на bus.gov.ru'!A21</f>
        <v>Курагинский детский сад №8 "Лесная сказка"</v>
      </c>
      <c r="B22" s="15">
        <f>(('Данные для ввода на bus.gov.ru'!AN21/'Данные для ввода на bus.gov.ru'!AO21)*100)*0.4</f>
        <v>40</v>
      </c>
      <c r="C22" s="14">
        <f>(('Данные для ввода на bus.gov.ru'!AQ21/'Данные для ввода на bus.gov.ru'!AR21)*100)*0.4</f>
        <v>40</v>
      </c>
      <c r="D22" s="15">
        <f>(('Данные для ввода на bus.gov.ru'!AT21/'Данные для ввода на bus.gov.ru'!AU21)*100)*0.2</f>
        <v>18.518518518518519</v>
      </c>
      <c r="E22" s="15">
        <f t="shared" si="0"/>
        <v>98.518518518518519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27" customFormat="1" ht="12.75" hidden="1" customHeight="1" x14ac:dyDescent="0.2">
      <c r="A23" s="7" t="str">
        <f>'Данные для ввода на bus.gov.ru'!A22</f>
        <v>Курагинский детский сад №9 "Аленушка"</v>
      </c>
      <c r="B23" s="15">
        <f>(('Данные для ввода на bus.gov.ru'!AN22/'Данные для ввода на bus.gov.ru'!AO22)*100)*0.4</f>
        <v>40</v>
      </c>
      <c r="C23" s="14">
        <f>(('Данные для ввода на bus.gov.ru'!AQ22/'Данные для ввода на bus.gov.ru'!AR22)*100)*0.4</f>
        <v>40</v>
      </c>
      <c r="D23" s="15">
        <f>(('Данные для ввода на bus.gov.ru'!AT22/'Данные для ввода на bus.gov.ru'!AU22)*100)*0.2</f>
        <v>20</v>
      </c>
      <c r="E23" s="15">
        <f t="shared" si="0"/>
        <v>100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27" customFormat="1" ht="12.75" hidden="1" customHeight="1" x14ac:dyDescent="0.2">
      <c r="A24" s="7" t="str">
        <f>'Данные для ввода на bus.gov.ru'!A23</f>
        <v>Марининская средняя общеобразовательная школа №16</v>
      </c>
      <c r="B24" s="15">
        <f>(('Данные для ввода на bus.gov.ru'!AN23/'Данные для ввода на bus.gov.ru'!AO23)*100)*0.4</f>
        <v>37.260273972602739</v>
      </c>
      <c r="C24" s="14">
        <f>(('Данные для ввода на bus.gov.ru'!AQ23/'Данные для ввода на bus.gov.ru'!AR23)*100)*0.4</f>
        <v>37.80821917808219</v>
      </c>
      <c r="D24" s="15">
        <f>(('Данные для ввода на bus.gov.ru'!AT23/'Данные для ввода на bus.gov.ru'!AU23)*100)*0.2</f>
        <v>19.09090909090909</v>
      </c>
      <c r="E24" s="15">
        <f t="shared" si="0"/>
        <v>94.159402241594023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27" customFormat="1" ht="12.75" hidden="1" customHeight="1" x14ac:dyDescent="0.2">
      <c r="A25" s="7" t="str">
        <f>'Данные для ввода на bus.gov.ru'!A24</f>
        <v>Марининский детский сад "Золотой ключик"</v>
      </c>
      <c r="B25" s="15">
        <f>(('Данные для ввода на bus.gov.ru'!AN24/'Данные для ввода на bus.gov.ru'!AO24)*100)*0.4</f>
        <v>40</v>
      </c>
      <c r="C25" s="14">
        <f>(('Данные для ввода на bus.gov.ru'!AQ24/'Данные для ввода на bus.gov.ru'!AR24)*100)*0.4</f>
        <v>40</v>
      </c>
      <c r="D25" s="15">
        <f>(('Данные для ввода на bus.gov.ru'!AT24/'Данные для ввода на bus.gov.ru'!AU24)*100)*0.2</f>
        <v>20</v>
      </c>
      <c r="E25" s="15">
        <f t="shared" si="0"/>
        <v>100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27" customFormat="1" ht="12.75" hidden="1" customHeight="1" x14ac:dyDescent="0.2">
      <c r="A26" s="7" t="str">
        <f>'Данные для ввода на bus.gov.ru'!A25</f>
        <v>Можарская средняя общеобразовательная школа №15</v>
      </c>
      <c r="B26" s="15">
        <f>(('Данные для ввода на bus.gov.ru'!AN25/'Данные для ввода на bus.gov.ru'!AO25)*100)*0.4</f>
        <v>40</v>
      </c>
      <c r="C26" s="14">
        <f>(('Данные для ввода на bus.gov.ru'!AQ25/'Данные для ввода на bus.gov.ru'!AR25)*100)*0.4</f>
        <v>40</v>
      </c>
      <c r="D26" s="15">
        <f>(('Данные для ввода на bus.gov.ru'!AT25/'Данные для ввода на bus.gov.ru'!AU25)*100)*0.2</f>
        <v>20</v>
      </c>
      <c r="E26" s="15">
        <f t="shared" si="0"/>
        <v>100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27" customFormat="1" ht="12.75" hidden="1" customHeight="1" x14ac:dyDescent="0.2">
      <c r="A27" s="7" t="str">
        <f>'Данные для ввода на bus.gov.ru'!A26</f>
        <v>Можарский детский сад "Мишутка"</v>
      </c>
      <c r="B27" s="15">
        <f>(('Данные для ввода на bus.gov.ru'!AN26/'Данные для ввода на bus.gov.ru'!AO26)*100)*0.4</f>
        <v>40</v>
      </c>
      <c r="C27" s="14">
        <f>(('Данные для ввода на bus.gov.ru'!AQ26/'Данные для ввода на bus.gov.ru'!AR26)*100)*0.4</f>
        <v>40</v>
      </c>
      <c r="D27" s="15">
        <f>(('Данные для ввода на bus.gov.ru'!AT26/'Данные для ввода на bus.gov.ru'!AU26)*100)*0.2</f>
        <v>20</v>
      </c>
      <c r="E27" s="15">
        <f t="shared" si="0"/>
        <v>100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27" customFormat="1" ht="12.75" hidden="1" customHeight="1" x14ac:dyDescent="0.2">
      <c r="A28" s="7" t="str">
        <f>'Данные для ввода на bus.gov.ru'!A27</f>
        <v>Рощинская средняя общеобразовательная школа №17</v>
      </c>
      <c r="B28" s="15">
        <f>(('Данные для ввода на bus.gov.ru'!AN27/'Данные для ввода на bus.gov.ru'!AO27)*100)*0.4</f>
        <v>35.045871559633028</v>
      </c>
      <c r="C28" s="14">
        <f>(('Данные для ввода на bus.gov.ru'!AQ27/'Данные для ввода на bus.gov.ru'!AR27)*100)*0.4</f>
        <v>35.229357798165147</v>
      </c>
      <c r="D28" s="15">
        <f>(('Данные для ввода на bus.gov.ru'!AT27/'Данные для ввода на bus.gov.ru'!AU27)*100)*0.2</f>
        <v>19.411764705882355</v>
      </c>
      <c r="E28" s="15">
        <f t="shared" si="0"/>
        <v>89.686994063680515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27" customFormat="1" ht="12.75" hidden="1" customHeight="1" x14ac:dyDescent="0.2">
      <c r="A29" s="7" t="str">
        <f>'Данные для ввода на bus.gov.ru'!A28</f>
        <v>Тюхтятская начальная общеобразовательная школа №41</v>
      </c>
      <c r="B29" s="15">
        <f>(('Данные для ввода на bus.gov.ru'!AN28/'Данные для ввода на bus.gov.ru'!AO28)*100)*0.4</f>
        <v>40</v>
      </c>
      <c r="C29" s="14">
        <f>(('Данные для ввода на bus.gov.ru'!AQ28/'Данные для ввода на bus.gov.ru'!AR28)*100)*0.4</f>
        <v>40</v>
      </c>
      <c r="D29" s="15">
        <f>(('Данные для ввода на bus.gov.ru'!AT28/'Данные для ввода на bus.gov.ru'!AU28)*100)*0.2</f>
        <v>20</v>
      </c>
      <c r="E29" s="15">
        <f t="shared" si="0"/>
        <v>100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27" customFormat="1" ht="12.75" hidden="1" customHeight="1" x14ac:dyDescent="0.2">
      <c r="A30" s="7" t="str">
        <f>'Данные для ввода на bus.gov.ru'!A29</f>
        <v>Центр дополнительного образования для детей</v>
      </c>
      <c r="B30" s="15">
        <f>(('Данные для ввода на bus.gov.ru'!AN29/'Данные для ввода на bus.gov.ru'!AO29)*100)*0.4</f>
        <v>38.837209302325583</v>
      </c>
      <c r="C30" s="14">
        <f>(('Данные для ввода на bus.gov.ru'!AQ29/'Данные для ввода на bus.gov.ru'!AR29)*100)*0.4</f>
        <v>39.534883720930232</v>
      </c>
      <c r="D30" s="15">
        <f>(('Данные для ввода на bus.gov.ru'!AT29/'Данные для ввода на bus.gov.ru'!AU29)*100)*0.2</f>
        <v>20</v>
      </c>
      <c r="E30" s="15">
        <f t="shared" si="0"/>
        <v>98.372093023255815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27" customFormat="1" ht="12.75" hidden="1" customHeight="1" x14ac:dyDescent="0.2">
      <c r="A31" s="7" t="str">
        <f>'Данные для ввода на bus.gov.ru'!A30</f>
        <v>Центр спортивный, туристский, эколого-краеведческий</v>
      </c>
      <c r="B31" s="15">
        <f>(('Данные для ввода на bus.gov.ru'!AN30/'Данные для ввода на bus.gov.ru'!AO30)*100)*0.4</f>
        <v>39.540229885057471</v>
      </c>
      <c r="C31" s="14">
        <f>(('Данные для ввода на bus.gov.ru'!AQ30/'Данные для ввода на bus.gov.ru'!AR30)*100)*0.4</f>
        <v>39.310344827586206</v>
      </c>
      <c r="D31" s="15">
        <f>(('Данные для ввода на bus.gov.ru'!AT30/'Данные для ввода на bus.gov.ru'!AU30)*100)*0.2</f>
        <v>20</v>
      </c>
      <c r="E31" s="15">
        <f t="shared" si="0"/>
        <v>98.850574712643677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27" customFormat="1" ht="12.75" hidden="1" customHeight="1" x14ac:dyDescent="0.2">
      <c r="A32" s="7" t="str">
        <f>'Данные для ввода на bus.gov.ru'!A31</f>
        <v>Черемшанская средняя общеобразовательная школа №20</v>
      </c>
      <c r="B32" s="15">
        <f>(('Данные для ввода на bus.gov.ru'!AN31/'Данные для ввода на bus.gov.ru'!AO31)*100)*0.4</f>
        <v>40</v>
      </c>
      <c r="C32" s="14">
        <f>(('Данные для ввода на bus.gov.ru'!AQ31/'Данные для ввода на bus.gov.ru'!AR31)*100)*0.4</f>
        <v>40</v>
      </c>
      <c r="D32" s="15">
        <f>(('Данные для ввода на bus.gov.ru'!AT31/'Данные для ввода на bus.gov.ru'!AU31)*100)*0.2</f>
        <v>20</v>
      </c>
      <c r="E32" s="15">
        <f t="shared" si="0"/>
        <v>100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27" customFormat="1" ht="12.75" hidden="1" customHeight="1" x14ac:dyDescent="0.2">
      <c r="A33" s="7" t="str">
        <f>'Данные для ввода на bus.gov.ru'!A32</f>
        <v>Черемшанский детский сад "Елочка"</v>
      </c>
      <c r="B33" s="15">
        <f>(('Данные для ввода на bus.gov.ru'!AN32/'Данные для ввода на bus.gov.ru'!AO32)*100)*0.4</f>
        <v>36.521739130434781</v>
      </c>
      <c r="C33" s="14">
        <f>(('Данные для ввода на bus.gov.ru'!AQ32/'Данные для ввода на bus.gov.ru'!AR32)*100)*0.4</f>
        <v>38.260869565217398</v>
      </c>
      <c r="D33" s="15">
        <f>(('Данные для ввода на bus.gov.ru'!AT32/'Данные для ввода на bus.gov.ru'!AU32)*100)*0.2</f>
        <v>18.461538461538463</v>
      </c>
      <c r="E33" s="15">
        <f t="shared" si="0"/>
        <v>93.244147157190653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27" customFormat="1" ht="12.75" hidden="1" customHeight="1" x14ac:dyDescent="0.2">
      <c r="A34" s="7" t="str">
        <f>'Данные для ввода на bus.gov.ru'!A33</f>
        <v>Щетинкинская основная общеобразовательная школа №27</v>
      </c>
      <c r="B34" s="15">
        <f>(('Данные для ввода на bus.gov.ru'!AN33/'Данные для ввода на bus.gov.ru'!AO33)*100)*0.4</f>
        <v>40</v>
      </c>
      <c r="C34" s="14">
        <f>(('Данные для ввода на bus.gov.ru'!AQ33/'Данные для ввода на bus.gov.ru'!AR33)*100)*0.4</f>
        <v>40</v>
      </c>
      <c r="D34" s="15">
        <f>(('Данные для ввода на bus.gov.ru'!AT33/'Данные для ввода на bus.gov.ru'!AU33)*100)*0.2</f>
        <v>20</v>
      </c>
      <c r="E34" s="15">
        <f t="shared" si="0"/>
        <v>100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4"/>
  <sheetViews>
    <sheetView workbookViewId="0">
      <selection activeCell="A43" sqref="A43"/>
    </sheetView>
  </sheetViews>
  <sheetFormatPr defaultColWidth="14.42578125" defaultRowHeight="15" customHeight="1" x14ac:dyDescent="0.2"/>
  <cols>
    <col min="1" max="1" width="78.7109375" style="27" customWidth="1"/>
    <col min="2" max="16384" width="14.42578125" style="4"/>
  </cols>
  <sheetData>
    <row r="1" spans="1:26" ht="113.25" customHeight="1" x14ac:dyDescent="0.2">
      <c r="A1" s="10" t="s">
        <v>20</v>
      </c>
      <c r="B1" s="17" t="s">
        <v>19</v>
      </c>
      <c r="C1" s="17" t="s">
        <v>36</v>
      </c>
      <c r="D1" s="17" t="s">
        <v>37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8" t="s">
        <v>28</v>
      </c>
      <c r="B2" s="23">
        <v>30</v>
      </c>
      <c r="C2" s="23">
        <v>20</v>
      </c>
      <c r="D2" s="23">
        <v>50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hidden="1" customHeight="1" x14ac:dyDescent="0.2">
      <c r="A3" s="7" t="str">
        <f>'Данные для ввода на bus.gov.ru'!A2</f>
        <v>Артёмовская средняя общеобразовательная школа №2</v>
      </c>
      <c r="B3" s="15">
        <f>(('Данные для ввода на bus.gov.ru'!AW2/'Данные для ввода на bus.gov.ru'!AX2)*100)*0.3</f>
        <v>25.035971223021583</v>
      </c>
      <c r="C3" s="15">
        <f>(('Данные для ввода на bus.gov.ru'!AZ2/'Данные для ввода на bus.gov.ru'!BA2)*100)*0.2</f>
        <v>18.705035971223023</v>
      </c>
      <c r="D3" s="15">
        <f>(('Данные для ввода на bus.gov.ru'!BC2/'Данные для ввода на bus.gov.ru'!BD2)*100)*0.5</f>
        <v>43.884892086330936</v>
      </c>
      <c r="E3" s="15">
        <f t="shared" ref="E3:E34" si="0">B3+C3+D3</f>
        <v>87.625899280575538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hidden="1" customHeight="1" x14ac:dyDescent="0.2">
      <c r="A4" s="7" t="str">
        <f>'Данные для ввода на bus.gov.ru'!A3</f>
        <v>Белоярская основная общеобразовательная школа №24</v>
      </c>
      <c r="B4" s="15">
        <f>(('Данные для ввода на bus.gov.ru'!AW3/'Данные для ввода на bus.gov.ru'!AX3)*100)*0.3</f>
        <v>25.454545454545453</v>
      </c>
      <c r="C4" s="15">
        <f>(('Данные для ввода на bus.gov.ru'!AZ3/'Данные для ввода на bus.gov.ru'!BA3)*100)*0.2</f>
        <v>17.575757575757574</v>
      </c>
      <c r="D4" s="15">
        <f>(('Данные для ввода на bus.gov.ru'!BC3/'Данные для ввода на bus.gov.ru'!BD3)*100)*0.5</f>
        <v>45.454545454545453</v>
      </c>
      <c r="E4" s="15">
        <f t="shared" si="0"/>
        <v>88.484848484848484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hidden="1" customHeight="1" x14ac:dyDescent="0.2">
      <c r="A5" s="7" t="str">
        <f>'Данные для ввода на bus.gov.ru'!A4</f>
        <v>Березовская средняя общеобразовательная школа №10</v>
      </c>
      <c r="B5" s="15">
        <f>(('Данные для ввода на bus.gov.ru'!AW4/'Данные для ввода на bus.gov.ru'!AX4)*100)*0.3</f>
        <v>26.280991735537189</v>
      </c>
      <c r="C5" s="15">
        <f>(('Данные для ввода на bus.gov.ru'!AZ4/'Данные для ввода на bus.gov.ru'!BA4)*100)*0.2</f>
        <v>18.347107438016533</v>
      </c>
      <c r="D5" s="15">
        <f>(('Данные для ввода на bus.gov.ru'!BC4/'Данные для ввода на bus.gov.ru'!BD4)*100)*0.5</f>
        <v>46.694214876033058</v>
      </c>
      <c r="E5" s="15">
        <f t="shared" si="0"/>
        <v>91.32231404958678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 x14ac:dyDescent="0.2">
      <c r="A6" s="7" t="str">
        <f>'Данные для ввода на bus.gov.ru'!A5</f>
        <v>Журавлевская начальная общеобразовательная школа №23</v>
      </c>
      <c r="B6" s="15">
        <f>(('Данные для ввода на bus.gov.ru'!AW5/'Данные для ввода на bus.gov.ru'!AX5)*100)*0.3</f>
        <v>30</v>
      </c>
      <c r="C6" s="15">
        <f>(('Данные для ввода на bus.gov.ru'!AZ5/'Данные для ввода на bus.gov.ru'!BA5)*100)*0.2</f>
        <v>20</v>
      </c>
      <c r="D6" s="15">
        <f>(('Данные для ввода на bus.gov.ru'!BC5/'Данные для ввода на bus.gov.ru'!BD5)*100)*0.5</f>
        <v>50</v>
      </c>
      <c r="E6" s="15">
        <f t="shared" si="0"/>
        <v>100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hidden="1" customHeight="1" x14ac:dyDescent="0.2">
      <c r="A7" s="7" t="str">
        <f>'Данные для ввода на bus.gov.ru'!A6</f>
        <v>Имисская средняя общеобразовательная школа №13</v>
      </c>
      <c r="B7" s="15">
        <f>(('Данные для ввода на bus.gov.ru'!AW6/'Данные для ввода на bus.gov.ru'!AX6)*100)*0.3</f>
        <v>25.2</v>
      </c>
      <c r="C7" s="15">
        <f>(('Данные для ввода на bus.gov.ru'!AZ6/'Данные для ввода на bus.gov.ru'!BA6)*100)*0.2</f>
        <v>18.933333333333334</v>
      </c>
      <c r="D7" s="15">
        <f>(('Данные для ввода на bus.gov.ru'!BC6/'Данные для ввода на bus.gov.ru'!BD6)*100)*0.5</f>
        <v>45.333333333333329</v>
      </c>
      <c r="E7" s="15">
        <f t="shared" si="0"/>
        <v>89.466666666666669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7" t="str">
        <f>'Данные для ввода на bus.gov.ru'!A7</f>
        <v>Имисский детский сад "Сказка"</v>
      </c>
      <c r="B8" s="15">
        <f>(('Данные для ввода на bus.gov.ru'!AW7/'Данные для ввода на bus.gov.ru'!AX7)*100)*0.3</f>
        <v>27.27272727272727</v>
      </c>
      <c r="C8" s="15">
        <f>(('Данные для ввода на bus.gov.ru'!AZ7/'Данные для ввода на bus.gov.ru'!BA7)*100)*0.2</f>
        <v>20</v>
      </c>
      <c r="D8" s="15">
        <f>(('Данные для ввода на bus.gov.ru'!BC7/'Данные для ввода на bus.gov.ru'!BD7)*100)*0.5</f>
        <v>50</v>
      </c>
      <c r="E8" s="15">
        <f t="shared" si="0"/>
        <v>97.272727272727266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7" t="str">
        <f>'Данные для ввода на bus.gov.ru'!A8</f>
        <v>Кордовская средняя общеобразовательная школа №14</v>
      </c>
      <c r="B9" s="15">
        <f>(('Данные для ввода на bus.gov.ru'!AW8/'Данные для ввода на bus.gov.ru'!AX8)*100)*0.3</f>
        <v>28.064516129032256</v>
      </c>
      <c r="C9" s="15">
        <f>(('Данные для ввода на bus.gov.ru'!AZ8/'Данные для ввода на bus.gov.ru'!BA8)*100)*0.2</f>
        <v>19.677419354838712</v>
      </c>
      <c r="D9" s="15">
        <f>(('Данные для ввода на bus.gov.ru'!BC8/'Данные для ввода на bus.gov.ru'!BD8)*100)*0.5</f>
        <v>45.967741935483872</v>
      </c>
      <c r="E9" s="15">
        <f t="shared" si="0"/>
        <v>93.709677419354847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7" t="str">
        <f>'Данные для ввода на bus.gov.ru'!A9</f>
        <v>Кошурниковская основная общеобразовательная школа №22</v>
      </c>
      <c r="B10" s="15">
        <f>(('Данные для ввода на bus.gov.ru'!AW9/'Данные для ввода на bus.gov.ru'!AX9)*100)*0.3</f>
        <v>29.53846153846154</v>
      </c>
      <c r="C10" s="15">
        <f>(('Данные для ввода на bus.gov.ru'!AZ9/'Данные для ввода на bus.gov.ru'!BA9)*100)*0.2</f>
        <v>18.76923076923077</v>
      </c>
      <c r="D10" s="15">
        <f>(('Данные для ввода на bus.gov.ru'!BC9/'Данные для ввода на bus.gov.ru'!BD9)*100)*0.5</f>
        <v>46.92307692307692</v>
      </c>
      <c r="E10" s="15">
        <f t="shared" si="0"/>
        <v>95.230769230769226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hidden="1" customHeight="1" x14ac:dyDescent="0.2">
      <c r="A11" s="7" t="str">
        <f>'Данные для ввода на bus.gov.ru'!A10</f>
        <v>Кошурниковская средняя общеобразовательная школа №8</v>
      </c>
      <c r="B11" s="15">
        <f>(('Данные для ввода на bus.gov.ru'!AW10/'Данные для ввода на bus.gov.ru'!AX10)*100)*0.3</f>
        <v>24.242424242424239</v>
      </c>
      <c r="C11" s="15">
        <f>(('Данные для ввода на bus.gov.ru'!AZ10/'Данные для ввода на bus.gov.ru'!BA10)*100)*0.2</f>
        <v>17.373737373737377</v>
      </c>
      <c r="D11" s="15">
        <f>(('Данные для ввода на bus.gov.ru'!BC10/'Данные для ввода на bus.gov.ru'!BD10)*100)*0.5</f>
        <v>39.393939393939391</v>
      </c>
      <c r="E11" s="15">
        <f t="shared" si="0"/>
        <v>81.01010101010101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 x14ac:dyDescent="0.2">
      <c r="A12" s="7" t="str">
        <f>'Данные для ввода на bus.gov.ru'!A11</f>
        <v>Кошурниковский детский сад "Ромашка"</v>
      </c>
      <c r="B12" s="15">
        <f>(('Данные для ввода на bus.gov.ru'!AW11/'Данные для ввода на bus.gov.ru'!AX11)*100)*0.3</f>
        <v>28.94736842105263</v>
      </c>
      <c r="C12" s="15">
        <f>(('Данные для ввода на bus.gov.ru'!AZ11/'Данные для ввода на bus.gov.ru'!BA11)*100)*0.2</f>
        <v>16.140350877192983</v>
      </c>
      <c r="D12" s="15">
        <f>(('Данные для ввода на bus.gov.ru'!BC11/'Данные для ввода на bus.gov.ru'!BD11)*100)*0.5</f>
        <v>49.122807017543856</v>
      </c>
      <c r="E12" s="15">
        <f t="shared" si="0"/>
        <v>94.21052631578948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hidden="1" customHeight="1" x14ac:dyDescent="0.2">
      <c r="A13" s="7" t="str">
        <f>'Данные для ввода на bus.gov.ru'!A12</f>
        <v>Краснокаменская средняя общеобразовательная школа №4</v>
      </c>
      <c r="B13" s="15">
        <f>(('Данные для ввода на bus.gov.ru'!AW12/'Данные для ввода на bus.gov.ru'!AX12)*100)*0.3</f>
        <v>25.204460966542751</v>
      </c>
      <c r="C13" s="15">
        <f>(('Данные для ввода на bus.gov.ru'!AZ12/'Данные для ввода на bus.gov.ru'!BA12)*100)*0.2</f>
        <v>18.28996282527881</v>
      </c>
      <c r="D13" s="15">
        <f>(('Данные для ввода на bus.gov.ru'!BC12/'Данные для ввода на bus.gov.ru'!BD12)*100)*0.5</f>
        <v>44.237918215613384</v>
      </c>
      <c r="E13" s="15">
        <f t="shared" si="0"/>
        <v>87.732342007434937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hidden="1" customHeight="1" x14ac:dyDescent="0.2">
      <c r="A14" s="7" t="str">
        <f>'Данные для ввода на bus.gov.ru'!A13</f>
        <v>Краснокаменский детский сад №5 "Капелька"</v>
      </c>
      <c r="B14" s="15">
        <f>(('Данные для ввода на bus.gov.ru'!AW13/'Данные для ввода на bus.gov.ru'!AX13)*100)*0.3</f>
        <v>28.421052631578945</v>
      </c>
      <c r="C14" s="15">
        <f>(('Данные для ввода на bus.gov.ru'!AZ13/'Данные для ввода на bus.gov.ru'!BA13)*100)*0.2</f>
        <v>20</v>
      </c>
      <c r="D14" s="15">
        <f>(('Данные для ввода на bus.gov.ru'!BC13/'Данные для ввода на bus.gov.ru'!BD13)*100)*0.5</f>
        <v>47.368421052631575</v>
      </c>
      <c r="E14" s="15">
        <f t="shared" si="0"/>
        <v>95.78947368421052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hidden="1" customHeight="1" x14ac:dyDescent="0.2">
      <c r="A15" s="7" t="str">
        <f>'Данные для ввода на bus.gov.ru'!A14</f>
        <v>Курагинская спортивная школа</v>
      </c>
      <c r="B15" s="15">
        <f>(('Данные для ввода на bus.gov.ru'!AW14/'Данные для ввода на bus.gov.ru'!AX14)*100)*0.3</f>
        <v>30</v>
      </c>
      <c r="C15" s="15">
        <f>(('Данные для ввода на bus.gov.ru'!AZ14/'Данные для ввода на bus.gov.ru'!BA14)*100)*0.2</f>
        <v>19.595959595959599</v>
      </c>
      <c r="D15" s="15">
        <f>(('Данные для ввода на bus.gov.ru'!BC14/'Данные для ввода на bus.gov.ru'!BD14)*100)*0.5</f>
        <v>49.494949494949495</v>
      </c>
      <c r="E15" s="15">
        <f t="shared" si="0"/>
        <v>99.090909090909093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hidden="1" customHeight="1" x14ac:dyDescent="0.2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5">
        <f>(('Данные для ввода на bus.gov.ru'!AW15/'Данные для ввода на bus.gov.ru'!AX15)*100)*0.3</f>
        <v>26.428571428571427</v>
      </c>
      <c r="C16" s="15">
        <f>(('Данные для ввода на bus.gov.ru'!AZ15/'Данные для ввода на bus.gov.ru'!BA15)*100)*0.2</f>
        <v>17.619047619047617</v>
      </c>
      <c r="D16" s="15">
        <f>(('Данные для ввода на bus.gov.ru'!BC15/'Данные для ввода на bus.gov.ru'!BD15)*100)*0.5</f>
        <v>46.428571428571431</v>
      </c>
      <c r="E16" s="15">
        <f t="shared" si="0"/>
        <v>90.476190476190482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hidden="1" customHeight="1" x14ac:dyDescent="0.2">
      <c r="A17" s="7" t="str">
        <f>'Данные для ввода на bus.gov.ru'!A16</f>
        <v>Курагинская средняя общеобразовательная школа №3</v>
      </c>
      <c r="B17" s="15">
        <f>(('Данные для ввода на bus.gov.ru'!AW16/'Данные для ввода на bus.gov.ru'!AX16)*100)*0.3</f>
        <v>29.268292682926827</v>
      </c>
      <c r="C17" s="15">
        <f>(('Данные для ввода на bus.gov.ru'!AZ16/'Данные для ввода на bus.gov.ru'!BA16)*100)*0.2</f>
        <v>19.26829268292683</v>
      </c>
      <c r="D17" s="15">
        <f>(('Данные для ввода на bus.gov.ru'!BC16/'Данные для ввода на bus.gov.ru'!BD16)*100)*0.5</f>
        <v>50</v>
      </c>
      <c r="E17" s="15">
        <f t="shared" si="0"/>
        <v>98.536585365853654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hidden="1" customHeight="1" x14ac:dyDescent="0.2">
      <c r="A18" s="7" t="str">
        <f>'Данные для ввода на bus.gov.ru'!A17</f>
        <v>Курагинская средняя общеобразовательная школа №7</v>
      </c>
      <c r="B18" s="15">
        <f>(('Данные для ввода на bus.gov.ru'!AW17/'Данные для ввода на bus.gov.ru'!AX17)*100)*0.3</f>
        <v>26.4</v>
      </c>
      <c r="C18" s="15">
        <f>(('Данные для ввода на bus.gov.ru'!AZ17/'Данные для ввода на bus.gov.ru'!BA17)*100)*0.2</f>
        <v>18</v>
      </c>
      <c r="D18" s="15">
        <f>(('Данные для ввода на bus.gov.ru'!BC17/'Данные для ввода на bus.gov.ru'!BD17)*100)*0.5</f>
        <v>47.5</v>
      </c>
      <c r="E18" s="15">
        <f t="shared" si="0"/>
        <v>91.9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hidden="1" customHeight="1" x14ac:dyDescent="0.2">
      <c r="A19" s="7" t="str">
        <f>'Данные для ввода на bus.gov.ru'!A18</f>
        <v>Курагинский детский сад №1 "Красная шапочка"</v>
      </c>
      <c r="B19" s="15">
        <f>(('Данные для ввода на bus.gov.ru'!AW18/'Данные для ввода на bus.gov.ru'!AX18)*100)*0.3</f>
        <v>30</v>
      </c>
      <c r="C19" s="15">
        <f>(('Данные для ввода на bus.gov.ru'!AZ18/'Данные для ввода на bus.gov.ru'!BA18)*100)*0.2</f>
        <v>19.487179487179489</v>
      </c>
      <c r="D19" s="15">
        <f>(('Данные для ввода на bus.gov.ru'!BC18/'Данные для ввода на bus.gov.ru'!BD18)*100)*0.5</f>
        <v>50</v>
      </c>
      <c r="E19" s="15">
        <f t="shared" si="0"/>
        <v>99.487179487179489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hidden="1" customHeight="1" x14ac:dyDescent="0.2">
      <c r="A20" s="7" t="str">
        <f>'Данные для ввода на bus.gov.ru'!A19</f>
        <v>Курагинский детский сад №15</v>
      </c>
      <c r="B20" s="15">
        <f>(('Данные для ввода на bus.gov.ru'!AW19/'Данные для ввода на bus.gov.ru'!AX19)*100)*0.3</f>
        <v>29.285714285714285</v>
      </c>
      <c r="C20" s="15">
        <f>(('Данные для ввода на bus.gov.ru'!AZ19/'Данные для ввода на bus.gov.ru'!BA19)*100)*0.2</f>
        <v>19.523809523809526</v>
      </c>
      <c r="D20" s="15">
        <f>(('Данные для ввода на bus.gov.ru'!BC19/'Данные для ввода на bus.gov.ru'!BD19)*100)*0.5</f>
        <v>50</v>
      </c>
      <c r="E20" s="15">
        <f t="shared" si="0"/>
        <v>98.80952380952381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hidden="1" customHeight="1" x14ac:dyDescent="0.2">
      <c r="A21" s="7" t="str">
        <f>'Данные для ввода на bus.gov.ru'!A20</f>
        <v>Курагинский детский сад №7 "Рябинка"</v>
      </c>
      <c r="B21" s="15">
        <f>(('Данные для ввода на bus.gov.ru'!AW20/'Данные для ввода на bus.gov.ru'!AX20)*100)*0.3</f>
        <v>30</v>
      </c>
      <c r="C21" s="15">
        <f>(('Данные для ввода на bus.gov.ru'!AZ20/'Данные для ввода на bus.gov.ru'!BA20)*100)*0.2</f>
        <v>20</v>
      </c>
      <c r="D21" s="15">
        <f>(('Данные для ввода на bus.gov.ru'!BC20/'Данные для ввода на bus.gov.ru'!BD20)*100)*0.5</f>
        <v>50</v>
      </c>
      <c r="E21" s="15">
        <f t="shared" si="0"/>
        <v>100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7" t="str">
        <f>'Данные для ввода на bus.gov.ru'!A21</f>
        <v>Курагинский детский сад №8 "Лесная сказка"</v>
      </c>
      <c r="B22" s="15">
        <f>(('Данные для ввода на bus.gov.ru'!AW21/'Данные для ввода на bus.gov.ru'!AX21)*100)*0.3</f>
        <v>28.5</v>
      </c>
      <c r="C22" s="15">
        <f>(('Данные для ввода на bus.gov.ru'!AZ21/'Данные для ввода на bus.gov.ru'!BA21)*100)*0.2</f>
        <v>19.5</v>
      </c>
      <c r="D22" s="15">
        <f>(('Данные для ввода на bus.gov.ru'!BC21/'Данные для ввода на bus.gov.ru'!BD21)*100)*0.5</f>
        <v>50</v>
      </c>
      <c r="E22" s="15">
        <f t="shared" si="0"/>
        <v>98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hidden="1" customHeight="1" x14ac:dyDescent="0.2">
      <c r="A23" s="7" t="str">
        <f>'Данные для ввода на bus.gov.ru'!A22</f>
        <v>Курагинский детский сад №9 "Аленушка"</v>
      </c>
      <c r="B23" s="15">
        <f>(('Данные для ввода на bus.gov.ru'!AW22/'Данные для ввода на bus.gov.ru'!AX22)*100)*0.3</f>
        <v>29.491525423728813</v>
      </c>
      <c r="C23" s="15">
        <f>(('Данные для ввода на bus.gov.ru'!AZ22/'Данные для ввода на bus.gov.ru'!BA22)*100)*0.2</f>
        <v>20</v>
      </c>
      <c r="D23" s="15">
        <f>(('Данные для ввода на bus.gov.ru'!BC22/'Данные для ввода на bus.gov.ru'!BD22)*100)*0.5</f>
        <v>50</v>
      </c>
      <c r="E23" s="15">
        <f t="shared" si="0"/>
        <v>99.491525423728817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hidden="1" customHeight="1" x14ac:dyDescent="0.2">
      <c r="A24" s="7" t="str">
        <f>'Данные для ввода на bus.gov.ru'!A23</f>
        <v>Марининская средняя общеобразовательная школа №16</v>
      </c>
      <c r="B24" s="15">
        <f>(('Данные для ввода на bus.gov.ru'!AW23/'Данные для ввода на bus.gov.ru'!AX23)*100)*0.3</f>
        <v>29.178082191780824</v>
      </c>
      <c r="C24" s="15">
        <f>(('Данные для ввода на bus.gov.ru'!AZ23/'Данные для ввода на bus.gov.ru'!BA23)*100)*0.2</f>
        <v>19.17808219178082</v>
      </c>
      <c r="D24" s="15">
        <f>(('Данные для ввода на bus.gov.ru'!BC23/'Данные для ввода на bus.gov.ru'!BD23)*100)*0.5</f>
        <v>47.945205479452049</v>
      </c>
      <c r="E24" s="15">
        <f t="shared" si="0"/>
        <v>96.30136986301369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hidden="1" customHeight="1" x14ac:dyDescent="0.2">
      <c r="A25" s="7" t="str">
        <f>'Данные для ввода на bus.gov.ru'!A24</f>
        <v>Марининский детский сад "Золотой ключик"</v>
      </c>
      <c r="B25" s="15">
        <f>(('Данные для ввода на bus.gov.ru'!AW24/'Данные для ввода на bus.gov.ru'!AX24)*100)*0.3</f>
        <v>30</v>
      </c>
      <c r="C25" s="15">
        <f>(('Данные для ввода на bus.gov.ru'!AZ24/'Данные для ввода на bus.gov.ru'!BA24)*100)*0.2</f>
        <v>20</v>
      </c>
      <c r="D25" s="15">
        <f>(('Данные для ввода на bus.gov.ru'!BC24/'Данные для ввода на bus.gov.ru'!BD24)*100)*0.5</f>
        <v>50</v>
      </c>
      <c r="E25" s="15">
        <f t="shared" si="0"/>
        <v>100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hidden="1" customHeight="1" x14ac:dyDescent="0.2">
      <c r="A26" s="7" t="str">
        <f>'Данные для ввода на bus.gov.ru'!A25</f>
        <v>Можарская средняя общеобразовательная школа №15</v>
      </c>
      <c r="B26" s="15">
        <f>(('Данные для ввода на bus.gov.ru'!AW25/'Данные для ввода на bus.gov.ru'!AX25)*100)*0.3</f>
        <v>30</v>
      </c>
      <c r="C26" s="15">
        <f>(('Данные для ввода на bus.gov.ru'!AZ25/'Данные для ввода на bus.gov.ru'!BA25)*100)*0.2</f>
        <v>20</v>
      </c>
      <c r="D26" s="15">
        <f>(('Данные для ввода на bus.gov.ru'!BC25/'Данные для ввода на bus.gov.ru'!BD25)*100)*0.5</f>
        <v>50</v>
      </c>
      <c r="E26" s="15">
        <f t="shared" si="0"/>
        <v>100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 x14ac:dyDescent="0.2">
      <c r="A27" s="7" t="str">
        <f>'Данные для ввода на bus.gov.ru'!A26</f>
        <v>Можарский детский сад "Мишутка"</v>
      </c>
      <c r="B27" s="15">
        <f>(('Данные для ввода на bus.gov.ru'!AW26/'Данные для ввода на bus.gov.ru'!AX26)*100)*0.3</f>
        <v>30</v>
      </c>
      <c r="C27" s="15">
        <f>(('Данные для ввода на bus.gov.ru'!AZ26/'Данные для ввода на bus.gov.ru'!BA26)*100)*0.2</f>
        <v>20</v>
      </c>
      <c r="D27" s="15">
        <f>(('Данные для ввода на bus.gov.ru'!BC26/'Данные для ввода на bus.gov.ru'!BD26)*100)*0.5</f>
        <v>50</v>
      </c>
      <c r="E27" s="15">
        <f t="shared" si="0"/>
        <v>100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hidden="1" customHeight="1" x14ac:dyDescent="0.2">
      <c r="A28" s="7" t="str">
        <f>'Данные для ввода на bus.gov.ru'!A27</f>
        <v>Рощинская средняя общеобразовательная школа №17</v>
      </c>
      <c r="B28" s="15">
        <f>(('Данные для ввода на bus.gov.ru'!AW27/'Данные для ввода на bus.gov.ru'!AX27)*100)*0.3</f>
        <v>22.155963302752294</v>
      </c>
      <c r="C28" s="15">
        <f>(('Данные для ввода на bus.gov.ru'!AZ27/'Данные для ввода на bus.gov.ru'!BA27)*100)*0.2</f>
        <v>15.229357798165138</v>
      </c>
      <c r="D28" s="15">
        <f>(('Данные для ввода на bus.gov.ru'!BC27/'Данные для ввода на bus.gov.ru'!BD27)*100)*0.5</f>
        <v>44.26605504587156</v>
      </c>
      <c r="E28" s="15">
        <f t="shared" si="0"/>
        <v>81.651376146788991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hidden="1" customHeight="1" x14ac:dyDescent="0.2">
      <c r="A29" s="7" t="str">
        <f>'Данные для ввода на bus.gov.ru'!A28</f>
        <v>Тюхтятская начальная общеобразовательная школа №41</v>
      </c>
      <c r="B29" s="15">
        <f>(('Данные для ввода на bus.gov.ru'!AW28/'Данные для ввода на bus.gov.ru'!AX28)*100)*0.3</f>
        <v>30</v>
      </c>
      <c r="C29" s="15">
        <f>(('Данные для ввода на bus.gov.ru'!AZ28/'Данные для ввода на bus.gov.ru'!BA28)*100)*0.2</f>
        <v>20</v>
      </c>
      <c r="D29" s="15">
        <f>(('Данные для ввода на bus.gov.ru'!BC28/'Данные для ввода на bus.gov.ru'!BD28)*100)*0.5</f>
        <v>50</v>
      </c>
      <c r="E29" s="15">
        <f t="shared" si="0"/>
        <v>100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 x14ac:dyDescent="0.2">
      <c r="A30" s="7" t="str">
        <f>'Данные для ввода на bus.gov.ru'!A29</f>
        <v>Центр дополнительного образования для детей</v>
      </c>
      <c r="B30" s="15">
        <f>(('Данные для ввода на bus.gov.ru'!AW29/'Данные для ввода на bus.gov.ru'!AX29)*100)*0.3</f>
        <v>29.127906976744182</v>
      </c>
      <c r="C30" s="15">
        <f>(('Данные для ввода на bus.gov.ru'!AZ29/'Данные для ввода на bus.gov.ru'!BA29)*100)*0.2</f>
        <v>19.418604651162791</v>
      </c>
      <c r="D30" s="15">
        <f>(('Данные для ввода на bus.gov.ru'!BC29/'Данные для ввода на bus.gov.ru'!BD29)*100)*0.5</f>
        <v>49.127906976744185</v>
      </c>
      <c r="E30" s="15">
        <f t="shared" si="0"/>
        <v>97.674418604651152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 x14ac:dyDescent="0.2">
      <c r="A31" s="7" t="str">
        <f>'Данные для ввода на bus.gov.ru'!A30</f>
        <v>Центр спортивный, туристский, эколого-краеведческий</v>
      </c>
      <c r="B31" s="15">
        <f>(('Данные для ввода на bus.gov.ru'!AW30/'Данные для ввода на bus.gov.ru'!AX30)*100)*0.3</f>
        <v>29.827586206896548</v>
      </c>
      <c r="C31" s="15">
        <f>(('Данные для ввода на bus.gov.ru'!AZ30/'Данные для ввода на bus.gov.ru'!BA30)*100)*0.2</f>
        <v>19.770114942528735</v>
      </c>
      <c r="D31" s="15">
        <f>(('Данные для ввода на bus.gov.ru'!BC30/'Данные для ввода на bus.gov.ru'!BD30)*100)*0.5</f>
        <v>49.712643678160916</v>
      </c>
      <c r="E31" s="15">
        <f t="shared" si="0"/>
        <v>99.310344827586192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 x14ac:dyDescent="0.2">
      <c r="A32" s="7" t="str">
        <f>'Данные для ввода на bus.gov.ru'!A31</f>
        <v>Черемшанская средняя общеобразовательная школа №20</v>
      </c>
      <c r="B32" s="15">
        <f>(('Данные для ввода на bus.gov.ru'!AW31/'Данные для ввода на bus.gov.ru'!AX31)*100)*0.3</f>
        <v>30</v>
      </c>
      <c r="C32" s="15">
        <f>(('Данные для ввода на bus.gov.ru'!AZ31/'Данные для ввода на bus.gov.ru'!BA31)*100)*0.2</f>
        <v>20</v>
      </c>
      <c r="D32" s="15">
        <f>(('Данные для ввода на bus.gov.ru'!BC31/'Данные для ввода на bus.gov.ru'!BD31)*100)*0.5</f>
        <v>50</v>
      </c>
      <c r="E32" s="15">
        <f t="shared" si="0"/>
        <v>100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hidden="1" customHeight="1" x14ac:dyDescent="0.2">
      <c r="A33" s="7" t="str">
        <f>'Данные для ввода на bus.gov.ru'!A32</f>
        <v>Черемшанский детский сад "Елочка"</v>
      </c>
      <c r="B33" s="15">
        <f>(('Данные для ввода на bus.gov.ru'!AW32/'Данные для ввода на bus.gov.ru'!AX32)*100)*0.3</f>
        <v>26.086956521739129</v>
      </c>
      <c r="C33" s="15">
        <f>(('Данные для ввода на bus.gov.ru'!AZ32/'Данные для ввода на bus.gov.ru'!BA32)*100)*0.2</f>
        <v>14.782608695652172</v>
      </c>
      <c r="D33" s="15">
        <f>(('Данные для ввода на bus.gov.ru'!BC32/'Данные для ввода на bus.gov.ru'!BD32)*100)*0.5</f>
        <v>50</v>
      </c>
      <c r="E33" s="15">
        <f t="shared" si="0"/>
        <v>90.869565217391298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hidden="1" customHeight="1" x14ac:dyDescent="0.2">
      <c r="A34" s="7" t="str">
        <f>'Данные для ввода на bus.gov.ru'!A33</f>
        <v>Щетинкинская основная общеобразовательная школа №27</v>
      </c>
      <c r="B34" s="15">
        <f>(('Данные для ввода на bus.gov.ru'!AW33/'Данные для ввода на bus.gov.ru'!AX33)*100)*0.3</f>
        <v>30</v>
      </c>
      <c r="C34" s="15">
        <f>(('Данные для ввода на bus.gov.ru'!AZ33/'Данные для ввода на bus.gov.ru'!BA33)*100)*0.2</f>
        <v>20</v>
      </c>
      <c r="D34" s="15">
        <f>(('Данные для ввода на bus.gov.ru'!BC33/'Данные для ввода на bus.gov.ru'!BD33)*100)*0.5</f>
        <v>50</v>
      </c>
      <c r="E34" s="15">
        <f t="shared" si="0"/>
        <v>100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5"/>
  <sheetViews>
    <sheetView workbookViewId="0">
      <selection activeCell="A23" sqref="A23:XFD34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81" customHeight="1" x14ac:dyDescent="0.2">
      <c r="A1" s="16" t="s">
        <v>38</v>
      </c>
      <c r="B1" s="24" t="s">
        <v>39</v>
      </c>
      <c r="C1" s="25" t="s">
        <v>40</v>
      </c>
      <c r="D1" s="25" t="s">
        <v>41</v>
      </c>
      <c r="E1" s="25" t="s">
        <v>42</v>
      </c>
      <c r="F1" s="25" t="s">
        <v>43</v>
      </c>
      <c r="G1" s="5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 x14ac:dyDescent="0.2">
      <c r="A2" s="22" t="s">
        <v>28</v>
      </c>
      <c r="B2" s="26">
        <f>'Критерий 1'!E2</f>
        <v>100</v>
      </c>
      <c r="C2" s="26">
        <f>'Критерий 2'!D2</f>
        <v>100</v>
      </c>
      <c r="D2" s="26">
        <f>'Критерий 3'!E2</f>
        <v>100</v>
      </c>
      <c r="E2" s="26">
        <f>'Критерий 4'!E2</f>
        <v>100</v>
      </c>
      <c r="F2" s="26">
        <f>'Критерий 5'!E2</f>
        <v>100</v>
      </c>
      <c r="G2" s="26">
        <f>AVERAGE(B2:F2)</f>
        <v>100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hidden="1" customHeight="1" x14ac:dyDescent="0.2">
      <c r="A3" s="7" t="str">
        <f>'Критерий 1'!A3</f>
        <v>Артёмовская средняя общеобразовательная школа №2</v>
      </c>
      <c r="B3" s="14">
        <f>'Критерий 1'!E3</f>
        <v>97.358974358974365</v>
      </c>
      <c r="C3" s="14">
        <f>'Критерий 2'!D3</f>
        <v>97.482014388489205</v>
      </c>
      <c r="D3" s="14">
        <f>'Критерий 3'!E3</f>
        <v>76</v>
      </c>
      <c r="E3" s="14">
        <f>'Критерий 4'!E3</f>
        <v>91.619109207016407</v>
      </c>
      <c r="F3" s="14">
        <f>'Критерий 5'!E3</f>
        <v>87.625899280575538</v>
      </c>
      <c r="G3" s="14">
        <f t="shared" ref="G3:G34" si="0">AVERAGE(B3:F3)</f>
        <v>90.017199447011109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hidden="1" customHeight="1" x14ac:dyDescent="0.2">
      <c r="A4" s="7" t="str">
        <f>'Критерий 1'!A4</f>
        <v>Белоярская основная общеобразовательная школа №24</v>
      </c>
      <c r="B4" s="14">
        <f>'Критерий 1'!E4</f>
        <v>99</v>
      </c>
      <c r="C4" s="14">
        <f>'Критерий 2'!D4</f>
        <v>93.939393939393938</v>
      </c>
      <c r="D4" s="14">
        <f>'Критерий 3'!E4</f>
        <v>60</v>
      </c>
      <c r="E4" s="14">
        <f>'Критерий 4'!E4</f>
        <v>93.170163170163164</v>
      </c>
      <c r="F4" s="14">
        <f>'Критерий 5'!E4</f>
        <v>88.484848484848484</v>
      </c>
      <c r="G4" s="14">
        <f t="shared" si="0"/>
        <v>86.918881118881117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hidden="1" customHeight="1" x14ac:dyDescent="0.2">
      <c r="A5" s="7" t="str">
        <f>'Критерий 1'!A5</f>
        <v>Березовская средняя общеобразовательная школа №10</v>
      </c>
      <c r="B5" s="14">
        <f>'Критерий 1'!E5</f>
        <v>95.882882882882882</v>
      </c>
      <c r="C5" s="14">
        <f>'Критерий 2'!D5</f>
        <v>95.04132231404958</v>
      </c>
      <c r="D5" s="14">
        <f>'Критерий 3'!E5</f>
        <v>88</v>
      </c>
      <c r="E5" s="14">
        <f>'Критерий 4'!E5</f>
        <v>90.956316410861874</v>
      </c>
      <c r="F5" s="14">
        <f>'Критерий 5'!E5</f>
        <v>91.32231404958678</v>
      </c>
      <c r="G5" s="14">
        <f t="shared" si="0"/>
        <v>92.240567131476226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hidden="1" customHeight="1" x14ac:dyDescent="0.2">
      <c r="A6" s="7" t="str">
        <f>'Критерий 1'!A6</f>
        <v>Журавлевская начальная общеобразовательная школа №23</v>
      </c>
      <c r="B6" s="14">
        <f>'Критерий 1'!E6</f>
        <v>100</v>
      </c>
      <c r="C6" s="14">
        <f>'Критерий 2'!D6</f>
        <v>83.333333333333343</v>
      </c>
      <c r="D6" s="14">
        <f>'Критерий 3'!E6</f>
        <v>68</v>
      </c>
      <c r="E6" s="14">
        <f>'Критерий 4'!E6</f>
        <v>100</v>
      </c>
      <c r="F6" s="14">
        <f>'Критерий 5'!E6</f>
        <v>100</v>
      </c>
      <c r="G6" s="14">
        <f t="shared" si="0"/>
        <v>90.26666666666668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hidden="1" customHeight="1" x14ac:dyDescent="0.2">
      <c r="A7" s="7" t="str">
        <f>'Критерий 1'!A7</f>
        <v>Имисская средняя общеобразовательная школа №13</v>
      </c>
      <c r="B7" s="14">
        <f>'Критерий 1'!E7</f>
        <v>86.79569892473117</v>
      </c>
      <c r="C7" s="14">
        <f>'Критерий 2'!D7</f>
        <v>90</v>
      </c>
      <c r="D7" s="14">
        <f>'Критерий 3'!E7</f>
        <v>62</v>
      </c>
      <c r="E7" s="14">
        <f>'Критерий 4'!E7</f>
        <v>94.44528301886794</v>
      </c>
      <c r="F7" s="14">
        <f>'Критерий 5'!E7</f>
        <v>89.466666666666669</v>
      </c>
      <c r="G7" s="14">
        <f t="shared" si="0"/>
        <v>84.541529722053156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hidden="1" customHeight="1" x14ac:dyDescent="0.2">
      <c r="A8" s="7" t="str">
        <f>'Критерий 1'!A8</f>
        <v>Имисский детский сад "Сказка"</v>
      </c>
      <c r="B8" s="14">
        <f>'Критерий 1'!E8</f>
        <v>98.84615384615384</v>
      </c>
      <c r="C8" s="14">
        <f>'Критерий 2'!D8</f>
        <v>100</v>
      </c>
      <c r="D8" s="14">
        <f>'Критерий 3'!E8</f>
        <v>38</v>
      </c>
      <c r="E8" s="14">
        <f>'Критерий 4'!E8</f>
        <v>100</v>
      </c>
      <c r="F8" s="14">
        <f>'Критерий 5'!E8</f>
        <v>97.272727272727266</v>
      </c>
      <c r="G8" s="14">
        <f t="shared" si="0"/>
        <v>86.823776223776207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hidden="1" customHeight="1" x14ac:dyDescent="0.2">
      <c r="A9" s="7" t="str">
        <f>'Критерий 1'!A9</f>
        <v>Кордовская средняя общеобразовательная школа №14</v>
      </c>
      <c r="B9" s="14">
        <f>'Критерий 1'!E9</f>
        <v>100</v>
      </c>
      <c r="C9" s="14">
        <f>'Критерий 2'!D9</f>
        <v>100</v>
      </c>
      <c r="D9" s="14">
        <f>'Критерий 3'!E9</f>
        <v>94</v>
      </c>
      <c r="E9" s="14">
        <f>'Критерий 4'!E9</f>
        <v>97.419354838709694</v>
      </c>
      <c r="F9" s="14">
        <f>'Критерий 5'!E9</f>
        <v>93.709677419354847</v>
      </c>
      <c r="G9" s="14">
        <f t="shared" si="0"/>
        <v>97.025806451612908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hidden="1" customHeight="1" x14ac:dyDescent="0.2">
      <c r="A10" s="7" t="str">
        <f>'Критерий 1'!A10</f>
        <v>Кошурниковская основная общеобразовательная школа №22</v>
      </c>
      <c r="B10" s="14">
        <f>'Критерий 1'!E10</f>
        <v>82.63120567375887</v>
      </c>
      <c r="C10" s="14">
        <f>'Критерий 2'!D10</f>
        <v>94.615384615384613</v>
      </c>
      <c r="D10" s="14">
        <f>'Критерий 3'!E10</f>
        <v>66</v>
      </c>
      <c r="E10" s="14">
        <f>'Критерий 4'!E10</f>
        <v>95.07692307692308</v>
      </c>
      <c r="F10" s="14">
        <f>'Критерий 5'!E10</f>
        <v>95.230769230769226</v>
      </c>
      <c r="G10" s="14">
        <f t="shared" si="0"/>
        <v>86.710856519367155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hidden="1" customHeight="1" x14ac:dyDescent="0.2">
      <c r="A11" s="7" t="str">
        <f>'Критерий 1'!A11</f>
        <v>Кошурниковская средняя общеобразовательная школа №8</v>
      </c>
      <c r="B11" s="14">
        <f>'Критерий 1'!E11</f>
        <v>94.507936507936506</v>
      </c>
      <c r="C11" s="14">
        <f>'Критерий 2'!D11</f>
        <v>89.393939393939391</v>
      </c>
      <c r="D11" s="14">
        <f>'Критерий 3'!E11</f>
        <v>52</v>
      </c>
      <c r="E11" s="14">
        <f>'Критерий 4'!E11</f>
        <v>85.964118799939712</v>
      </c>
      <c r="F11" s="14">
        <f>'Критерий 5'!E11</f>
        <v>81.01010101010101</v>
      </c>
      <c r="G11" s="14">
        <f t="shared" si="0"/>
        <v>80.575219142383318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27" customFormat="1" ht="12.75" hidden="1" customHeight="1" x14ac:dyDescent="0.2">
      <c r="A12" s="7" t="str">
        <f>'Критерий 1'!A12</f>
        <v>Кошурниковский детский сад "Ромашка"</v>
      </c>
      <c r="B12" s="14">
        <f>'Критерий 1'!E12</f>
        <v>98.575031525851188</v>
      </c>
      <c r="C12" s="14">
        <f>'Критерий 2'!D12</f>
        <v>85.614035087719287</v>
      </c>
      <c r="D12" s="14">
        <f>'Критерий 3'!E12</f>
        <v>60</v>
      </c>
      <c r="E12" s="14">
        <f>'Критерий 4'!E12</f>
        <v>97.929824561403507</v>
      </c>
      <c r="F12" s="14">
        <f>'Критерий 5'!E12</f>
        <v>94.21052631578948</v>
      </c>
      <c r="G12" s="14">
        <f t="shared" si="0"/>
        <v>87.265883498152704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27" customFormat="1" ht="12.75" hidden="1" customHeight="1" x14ac:dyDescent="0.2">
      <c r="A13" s="7" t="str">
        <f>'Критерий 1'!A13</f>
        <v>Краснокаменская средняя общеобразовательная школа №4</v>
      </c>
      <c r="B13" s="14">
        <f>'Критерий 1'!E13</f>
        <v>96.526315789473685</v>
      </c>
      <c r="C13" s="14">
        <f>'Критерий 2'!D13</f>
        <v>89.962825278810413</v>
      </c>
      <c r="D13" s="14">
        <f>'Критерий 3'!E13</f>
        <v>57</v>
      </c>
      <c r="E13" s="14">
        <f>'Критерий 4'!E13</f>
        <v>93.973621225238062</v>
      </c>
      <c r="F13" s="14">
        <f>'Критерий 5'!E13</f>
        <v>87.732342007434937</v>
      </c>
      <c r="G13" s="14">
        <f t="shared" si="0"/>
        <v>85.039020860191414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hidden="1" customHeight="1" x14ac:dyDescent="0.2">
      <c r="A14" s="7" t="str">
        <f>'Критерий 1'!A14</f>
        <v>Краснокаменский детский сад №5 "Капелька"</v>
      </c>
      <c r="B14" s="14">
        <f>'Критерий 1'!E14</f>
        <v>85.615384615384613</v>
      </c>
      <c r="C14" s="14">
        <f>'Критерий 2'!D14</f>
        <v>47.368421052631575</v>
      </c>
      <c r="D14" s="14">
        <f>'Критерий 3'!E14</f>
        <v>38</v>
      </c>
      <c r="E14" s="14">
        <f>'Критерий 4'!E14</f>
        <v>100</v>
      </c>
      <c r="F14" s="14">
        <f>'Критерий 5'!E14</f>
        <v>95.78947368421052</v>
      </c>
      <c r="G14" s="14">
        <f t="shared" si="0"/>
        <v>73.354655870445342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hidden="1" customHeight="1" x14ac:dyDescent="0.2">
      <c r="A15" s="7" t="str">
        <f>'Критерий 1'!A15</f>
        <v>Курагинская спортивная школа</v>
      </c>
      <c r="B15" s="14">
        <f>'Критерий 1'!E15</f>
        <v>95.045167118337844</v>
      </c>
      <c r="C15" s="14">
        <f>'Критерий 2'!D15</f>
        <v>94.444444444444443</v>
      </c>
      <c r="D15" s="14">
        <f>'Критерий 3'!E15</f>
        <v>72</v>
      </c>
      <c r="E15" s="14">
        <f>'Критерий 4'!E15</f>
        <v>96.868686868686879</v>
      </c>
      <c r="F15" s="14">
        <f>'Критерий 5'!E15</f>
        <v>99.090909090909093</v>
      </c>
      <c r="G15" s="14">
        <f t="shared" si="0"/>
        <v>91.489841504475663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27" customFormat="1" ht="12.75" hidden="1" customHeight="1" x14ac:dyDescent="0.2">
      <c r="A16" s="7" t="str">
        <f>'Критерий 1'!A16</f>
        <v>Курагинская средняя общеобразовательная школа №1 им. Героя советского Союза А.А. Петряева</v>
      </c>
      <c r="B16" s="14">
        <f>'Критерий 1'!E16</f>
        <v>97.2</v>
      </c>
      <c r="C16" s="14">
        <f>'Критерий 2'!D16</f>
        <v>87.5</v>
      </c>
      <c r="D16" s="14">
        <f>'Критерий 3'!E16</f>
        <v>57</v>
      </c>
      <c r="E16" s="14">
        <f>'Критерий 4'!E16</f>
        <v>94.761904761904759</v>
      </c>
      <c r="F16" s="14">
        <f>'Критерий 5'!E16</f>
        <v>90.476190476190482</v>
      </c>
      <c r="G16" s="14">
        <f t="shared" si="0"/>
        <v>85.38761904761904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27" customFormat="1" ht="12.75" hidden="1" customHeight="1" x14ac:dyDescent="0.2">
      <c r="A17" s="7" t="str">
        <f>'Критерий 1'!A17</f>
        <v>Курагинская средняя общеобразовательная школа №3</v>
      </c>
      <c r="B17" s="14">
        <f>'Критерий 1'!E17</f>
        <v>69.49847094801224</v>
      </c>
      <c r="C17" s="14">
        <f>'Критерий 2'!D17</f>
        <v>43.292682926829265</v>
      </c>
      <c r="D17" s="14">
        <f>'Критерий 3'!E17</f>
        <v>38</v>
      </c>
      <c r="E17" s="14">
        <f>'Критерий 4'!E17</f>
        <v>96.638388123011651</v>
      </c>
      <c r="F17" s="14">
        <f>'Критерий 5'!E17</f>
        <v>98.536585365853654</v>
      </c>
      <c r="G17" s="14">
        <f t="shared" si="0"/>
        <v>69.193225472741375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27" customFormat="1" ht="12.75" hidden="1" customHeight="1" x14ac:dyDescent="0.2">
      <c r="A18" s="7" t="str">
        <f>'Критерий 1'!A18</f>
        <v>Курагинская средняя общеобразовательная школа №7</v>
      </c>
      <c r="B18" s="14">
        <f>'Критерий 1'!E18</f>
        <v>81.179487179487182</v>
      </c>
      <c r="C18" s="14">
        <f>'Критерий 2'!D18</f>
        <v>40</v>
      </c>
      <c r="D18" s="14">
        <f>'Критерий 3'!E18</f>
        <v>27.999999999999996</v>
      </c>
      <c r="E18" s="14">
        <f>'Критерий 4'!E18</f>
        <v>90.800000000000011</v>
      </c>
      <c r="F18" s="14">
        <f>'Критерий 5'!E18</f>
        <v>91.9</v>
      </c>
      <c r="G18" s="14">
        <f t="shared" si="0"/>
        <v>66.375897435897443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27" customFormat="1" ht="12.75" hidden="1" customHeight="1" x14ac:dyDescent="0.2">
      <c r="A19" s="7" t="str">
        <f>'Критерий 1'!A19</f>
        <v>Курагинский детский сад №1 "Красная шапочка"</v>
      </c>
      <c r="B19" s="14">
        <f>'Критерий 1'!E19</f>
        <v>98.84615384615384</v>
      </c>
      <c r="C19" s="14">
        <f>'Критерий 2'!D19</f>
        <v>97.435897435897431</v>
      </c>
      <c r="D19" s="14">
        <f>'Критерий 3'!E19</f>
        <v>62</v>
      </c>
      <c r="E19" s="14">
        <f>'Критерий 4'!E19</f>
        <v>100</v>
      </c>
      <c r="F19" s="14">
        <f>'Критерий 5'!E19</f>
        <v>99.487179487179489</v>
      </c>
      <c r="G19" s="14">
        <f t="shared" si="0"/>
        <v>91.553846153846152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27" customFormat="1" ht="12.75" hidden="1" customHeight="1" x14ac:dyDescent="0.2">
      <c r="A20" s="7" t="str">
        <f>'Критерий 1'!A20</f>
        <v>Курагинский детский сад №15</v>
      </c>
      <c r="B20" s="14">
        <f>'Критерий 1'!E20</f>
        <v>97.692307692307693</v>
      </c>
      <c r="C20" s="14">
        <f>'Критерий 2'!D20</f>
        <v>100</v>
      </c>
      <c r="D20" s="14">
        <f>'Критерий 3'!E20</f>
        <v>86</v>
      </c>
      <c r="E20" s="14">
        <f>'Критерий 4'!E20</f>
        <v>100</v>
      </c>
      <c r="F20" s="14">
        <f>'Критерий 5'!E20</f>
        <v>98.80952380952381</v>
      </c>
      <c r="G20" s="14">
        <f t="shared" si="0"/>
        <v>96.500366300366295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27" customFormat="1" ht="12.75" hidden="1" customHeight="1" x14ac:dyDescent="0.2">
      <c r="A21" s="7" t="str">
        <f>'Критерий 1'!A21</f>
        <v>Курагинский детский сад №7 "Рябинка"</v>
      </c>
      <c r="B21" s="14">
        <f>'Критерий 1'!E21</f>
        <v>99.230769230769226</v>
      </c>
      <c r="C21" s="14">
        <f>'Критерий 2'!D21</f>
        <v>100</v>
      </c>
      <c r="D21" s="14">
        <f>'Критерий 3'!E21</f>
        <v>62</v>
      </c>
      <c r="E21" s="14">
        <f>'Критерий 4'!E21</f>
        <v>97.575757575757578</v>
      </c>
      <c r="F21" s="14">
        <f>'Критерий 5'!E21</f>
        <v>100</v>
      </c>
      <c r="G21" s="14">
        <f t="shared" si="0"/>
        <v>91.761305361305361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27" customFormat="1" ht="12.75" customHeight="1" x14ac:dyDescent="0.2">
      <c r="A22" s="7" t="str">
        <f>'Критерий 1'!A22</f>
        <v>Курагинский детский сад №8 "Лесная сказка"</v>
      </c>
      <c r="B22" s="14">
        <f>'Критерий 1'!E22</f>
        <v>98.615384615384613</v>
      </c>
      <c r="C22" s="14">
        <f>'Критерий 2'!D22</f>
        <v>98.75</v>
      </c>
      <c r="D22" s="14">
        <f>'Критерий 3'!E22</f>
        <v>86</v>
      </c>
      <c r="E22" s="14">
        <f>'Критерий 4'!E22</f>
        <v>98.518518518518519</v>
      </c>
      <c r="F22" s="14">
        <f>'Критерий 5'!E22</f>
        <v>98</v>
      </c>
      <c r="G22" s="14">
        <f t="shared" si="0"/>
        <v>95.976780626780638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27" customFormat="1" ht="12.75" hidden="1" customHeight="1" x14ac:dyDescent="0.2">
      <c r="A23" s="7" t="str">
        <f>'Критерий 1'!A23</f>
        <v>Курагинский детский сад №9 "Аленушка"</v>
      </c>
      <c r="B23" s="14">
        <f>'Критерий 1'!E23</f>
        <v>99.555555555555557</v>
      </c>
      <c r="C23" s="14">
        <f>'Критерий 2'!D23</f>
        <v>98.305084745762713</v>
      </c>
      <c r="D23" s="14">
        <f>'Критерий 3'!E23</f>
        <v>60</v>
      </c>
      <c r="E23" s="14">
        <f>'Критерий 4'!E23</f>
        <v>100</v>
      </c>
      <c r="F23" s="14">
        <f>'Критерий 5'!E23</f>
        <v>99.491525423728817</v>
      </c>
      <c r="G23" s="14">
        <f t="shared" si="0"/>
        <v>91.470433145009423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27" customFormat="1" ht="12.75" hidden="1" customHeight="1" x14ac:dyDescent="0.2">
      <c r="A24" s="7" t="str">
        <f>'Критерий 1'!A24</f>
        <v>Марининская средняя общеобразовательная школа №16</v>
      </c>
      <c r="B24" s="14">
        <f>'Критерий 1'!E24</f>
        <v>98.705882352941188</v>
      </c>
      <c r="C24" s="14">
        <f>'Критерий 2'!D24</f>
        <v>97.945205479452056</v>
      </c>
      <c r="D24" s="14">
        <f>'Критерий 3'!E24</f>
        <v>64</v>
      </c>
      <c r="E24" s="14">
        <f>'Критерий 4'!E24</f>
        <v>94.159402241594023</v>
      </c>
      <c r="F24" s="14">
        <f>'Критерий 5'!E24</f>
        <v>96.30136986301369</v>
      </c>
      <c r="G24" s="14">
        <f t="shared" si="0"/>
        <v>90.222371987400194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27" customFormat="1" ht="12.75" hidden="1" customHeight="1" x14ac:dyDescent="0.2">
      <c r="A25" s="7" t="str">
        <f>'Критерий 1'!A25</f>
        <v>Марининский детский сад "Золотой ключик"</v>
      </c>
      <c r="B25" s="14">
        <f>'Критерий 1'!E25</f>
        <v>100</v>
      </c>
      <c r="C25" s="14">
        <f>'Критерий 2'!D25</f>
        <v>99.038461538461533</v>
      </c>
      <c r="D25" s="14">
        <f>'Критерий 3'!E25</f>
        <v>66</v>
      </c>
      <c r="E25" s="14">
        <f>'Критерий 4'!E25</f>
        <v>100</v>
      </c>
      <c r="F25" s="14">
        <f>'Критерий 5'!E25</f>
        <v>100</v>
      </c>
      <c r="G25" s="14">
        <f t="shared" si="0"/>
        <v>93.007692307692309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27" customFormat="1" ht="12.75" hidden="1" customHeight="1" x14ac:dyDescent="0.2">
      <c r="A26" s="7" t="str">
        <f>'Критерий 1'!A26</f>
        <v>Можарская средняя общеобразовательная школа №15</v>
      </c>
      <c r="B26" s="14">
        <f>'Критерий 1'!E26</f>
        <v>97.666666666666671</v>
      </c>
      <c r="C26" s="14">
        <f>'Критерий 2'!D26</f>
        <v>100</v>
      </c>
      <c r="D26" s="14">
        <f>'Критерий 3'!E26</f>
        <v>58</v>
      </c>
      <c r="E26" s="14">
        <f>'Критерий 4'!E26</f>
        <v>100</v>
      </c>
      <c r="F26" s="14">
        <f>'Критерий 5'!E26</f>
        <v>100</v>
      </c>
      <c r="G26" s="14">
        <f t="shared" si="0"/>
        <v>91.13333333333334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27" customFormat="1" ht="12.75" hidden="1" customHeight="1" x14ac:dyDescent="0.2">
      <c r="A27" s="7" t="str">
        <f>'Критерий 1'!A27</f>
        <v>Можарский детский сад "Мишутка"</v>
      </c>
      <c r="B27" s="14">
        <f>'Критерий 1'!E27</f>
        <v>92.84615384615384</v>
      </c>
      <c r="C27" s="14">
        <f>'Критерий 2'!D27</f>
        <v>100</v>
      </c>
      <c r="D27" s="14">
        <f>'Критерий 3'!E27</f>
        <v>74</v>
      </c>
      <c r="E27" s="14">
        <f>'Критерий 4'!E27</f>
        <v>100</v>
      </c>
      <c r="F27" s="14">
        <f>'Критерий 5'!E27</f>
        <v>100</v>
      </c>
      <c r="G27" s="14">
        <f t="shared" si="0"/>
        <v>93.369230769230768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27" customFormat="1" ht="12.75" hidden="1" customHeight="1" x14ac:dyDescent="0.2">
      <c r="A28" s="7" t="str">
        <f>'Критерий 1'!A28</f>
        <v>Рощинская средняя общеобразовательная школа №17</v>
      </c>
      <c r="B28" s="14">
        <f>'Критерий 1'!E28</f>
        <v>92.784200385356456</v>
      </c>
      <c r="C28" s="14">
        <f>'Критерий 2'!D28</f>
        <v>65.22935779816514</v>
      </c>
      <c r="D28" s="14">
        <f>'Критерий 3'!E28</f>
        <v>57.692307692307693</v>
      </c>
      <c r="E28" s="14">
        <f>'Критерий 4'!E28</f>
        <v>89.686994063680515</v>
      </c>
      <c r="F28" s="14">
        <f>'Критерий 5'!E28</f>
        <v>81.651376146788991</v>
      </c>
      <c r="G28" s="14">
        <f t="shared" si="0"/>
        <v>77.408847217259762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27" customFormat="1" ht="12.75" hidden="1" customHeight="1" x14ac:dyDescent="0.2">
      <c r="A29" s="7" t="str">
        <f>'Критерий 1'!A29</f>
        <v>Тюхтятская начальная общеобразовательная школа №41</v>
      </c>
      <c r="B29" s="14">
        <f>'Критерий 1'!E29</f>
        <v>97.666666666666671</v>
      </c>
      <c r="C29" s="14">
        <f>'Критерий 2'!D29</f>
        <v>100</v>
      </c>
      <c r="D29" s="14">
        <f>'Критерий 3'!E29</f>
        <v>66</v>
      </c>
      <c r="E29" s="14">
        <f>'Критерий 4'!E29</f>
        <v>100</v>
      </c>
      <c r="F29" s="14">
        <f>'Критерий 5'!E29</f>
        <v>100</v>
      </c>
      <c r="G29" s="14">
        <f t="shared" si="0"/>
        <v>92.733333333333334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27" customFormat="1" ht="12.75" hidden="1" customHeight="1" x14ac:dyDescent="0.2">
      <c r="A30" s="7" t="str">
        <f>'Критерий 1'!A30</f>
        <v>Центр дополнительного образования для детей</v>
      </c>
      <c r="B30" s="14">
        <f>'Критерий 1'!E30</f>
        <v>92.111650485436897</v>
      </c>
      <c r="C30" s="14">
        <f>'Критерий 2'!D30</f>
        <v>97.383720930232556</v>
      </c>
      <c r="D30" s="14">
        <f>'Критерий 3'!E30</f>
        <v>67</v>
      </c>
      <c r="E30" s="14">
        <f>'Критерий 4'!E30</f>
        <v>98.372093023255815</v>
      </c>
      <c r="F30" s="14">
        <f>'Критерий 5'!E30</f>
        <v>97.674418604651152</v>
      </c>
      <c r="G30" s="14">
        <f t="shared" si="0"/>
        <v>90.508376608715281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27" customFormat="1" ht="12.75" hidden="1" customHeight="1" x14ac:dyDescent="0.2">
      <c r="A31" s="7" t="str">
        <f>'Критерий 1'!A31</f>
        <v>Центр спортивный, туристский, эколого-краеведческий</v>
      </c>
      <c r="B31" s="14">
        <f>'Критерий 1'!E31</f>
        <v>96.133196721311478</v>
      </c>
      <c r="C31" s="14">
        <f>'Критерий 2'!D31</f>
        <v>98.275862068965523</v>
      </c>
      <c r="D31" s="14">
        <f>'Критерий 3'!E31</f>
        <v>60.705882352941174</v>
      </c>
      <c r="E31" s="14">
        <f>'Критерий 4'!E31</f>
        <v>98.850574712643677</v>
      </c>
      <c r="F31" s="14">
        <f>'Критерий 5'!E31</f>
        <v>99.310344827586192</v>
      </c>
      <c r="G31" s="14">
        <f t="shared" si="0"/>
        <v>90.655172136689615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27" customFormat="1" ht="12.75" hidden="1" customHeight="1" x14ac:dyDescent="0.2">
      <c r="A32" s="7" t="str">
        <f>'Критерий 1'!A32</f>
        <v>Черемшанская средняя общеобразовательная школа №20</v>
      </c>
      <c r="B32" s="14">
        <f>'Критерий 1'!E32</f>
        <v>98.666666666666657</v>
      </c>
      <c r="C32" s="14">
        <f>'Критерий 2'!D32</f>
        <v>100</v>
      </c>
      <c r="D32" s="14">
        <f>'Критерий 3'!E32</f>
        <v>54</v>
      </c>
      <c r="E32" s="14">
        <f>'Критерий 4'!E32</f>
        <v>100</v>
      </c>
      <c r="F32" s="14">
        <f>'Критерий 5'!E32</f>
        <v>100</v>
      </c>
      <c r="G32" s="14">
        <f t="shared" si="0"/>
        <v>90.533333333333331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27" customFormat="1" ht="12.75" hidden="1" customHeight="1" x14ac:dyDescent="0.2">
      <c r="A33" s="7" t="str">
        <f>'Критерий 1'!A33</f>
        <v>Черемшанский детский сад "Елочка"</v>
      </c>
      <c r="B33" s="14">
        <f>'Критерий 1'!E33</f>
        <v>95.805860805860817</v>
      </c>
      <c r="C33" s="14">
        <f>'Критерий 2'!D33</f>
        <v>93.478260869565219</v>
      </c>
      <c r="D33" s="14">
        <f>'Критерий 3'!E33</f>
        <v>66</v>
      </c>
      <c r="E33" s="14">
        <f>'Критерий 4'!E33</f>
        <v>93.244147157190653</v>
      </c>
      <c r="F33" s="14">
        <f>'Критерий 5'!E33</f>
        <v>90.869565217391298</v>
      </c>
      <c r="G33" s="14">
        <f t="shared" si="0"/>
        <v>87.879566810001592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27" customFormat="1" ht="12.75" hidden="1" customHeight="1" x14ac:dyDescent="0.2">
      <c r="A34" s="7" t="str">
        <f>'Критерий 1'!A34</f>
        <v>Щетинкинская основная общеобразовательная школа №27</v>
      </c>
      <c r="B34" s="14">
        <f>'Критерий 1'!E34</f>
        <v>99</v>
      </c>
      <c r="C34" s="14">
        <f>'Критерий 2'!D34</f>
        <v>100</v>
      </c>
      <c r="D34" s="14">
        <f>'Критерий 3'!E34</f>
        <v>46</v>
      </c>
      <c r="E34" s="14">
        <f>'Критерий 4'!E34</f>
        <v>100</v>
      </c>
      <c r="F34" s="14">
        <f>'Критерий 5'!E34</f>
        <v>100</v>
      </c>
      <c r="G34" s="14">
        <f t="shared" si="0"/>
        <v>89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3"/>
      <c r="B35" s="6"/>
      <c r="C35" s="3"/>
      <c r="D35" s="3"/>
      <c r="E35" s="3"/>
      <c r="F35" s="3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6"/>
      <c r="C36" s="3"/>
      <c r="D36" s="3"/>
      <c r="E36" s="3"/>
      <c r="F36" s="3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6"/>
      <c r="C37" s="3"/>
      <c r="D37" s="3"/>
      <c r="E37" s="3"/>
      <c r="F37" s="3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6"/>
      <c r="C38" s="3"/>
      <c r="D38" s="3"/>
      <c r="E38" s="3"/>
      <c r="F38" s="3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6"/>
      <c r="C39" s="3"/>
      <c r="D39" s="3"/>
      <c r="E39" s="3"/>
      <c r="F39" s="3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6"/>
      <c r="C40" s="3"/>
      <c r="D40" s="3"/>
      <c r="E40" s="3"/>
      <c r="F40" s="3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6"/>
      <c r="C41" s="3"/>
      <c r="D41" s="3"/>
      <c r="E41" s="3"/>
      <c r="F41" s="3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6"/>
      <c r="C42" s="3"/>
      <c r="D42" s="3"/>
      <c r="E42" s="3"/>
      <c r="F42" s="3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6"/>
      <c r="C43" s="3"/>
      <c r="D43" s="3"/>
      <c r="E43" s="3"/>
      <c r="F43" s="3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6"/>
      <c r="C44" s="3"/>
      <c r="D44" s="3"/>
      <c r="E44" s="3"/>
      <c r="F44" s="3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6"/>
      <c r="C45" s="3"/>
      <c r="D45" s="3"/>
      <c r="E45" s="3"/>
      <c r="F45" s="3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6"/>
      <c r="C46" s="3"/>
      <c r="D46" s="3"/>
      <c r="E46" s="3"/>
      <c r="F46" s="3"/>
      <c r="G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6"/>
      <c r="C47" s="3"/>
      <c r="D47" s="3"/>
      <c r="E47" s="3"/>
      <c r="F47" s="3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6"/>
      <c r="C48" s="3"/>
      <c r="D48" s="3"/>
      <c r="E48" s="3"/>
      <c r="F48" s="3"/>
      <c r="G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6"/>
      <c r="C49" s="3"/>
      <c r="D49" s="3"/>
      <c r="E49" s="3"/>
      <c r="F49" s="3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6"/>
      <c r="C50" s="3"/>
      <c r="D50" s="3"/>
      <c r="E50" s="3"/>
      <c r="F50" s="3"/>
      <c r="G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6"/>
      <c r="C51" s="3"/>
      <c r="D51" s="3"/>
      <c r="E51" s="3"/>
      <c r="F51" s="3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6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6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6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6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6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6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6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6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6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6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6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6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6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6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6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6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6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6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6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6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6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6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6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6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6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6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6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6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6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6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6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6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6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6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6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6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6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6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6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6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6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6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6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6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6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6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6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6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6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6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6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6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6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6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6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6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6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6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6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6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6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6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6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6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6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6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6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6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6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6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6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6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6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6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6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6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6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6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6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6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6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6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6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6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6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6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6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6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6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6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6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6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6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6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6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6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6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6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6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6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6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6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6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6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6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6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6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6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6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6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6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6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6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6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6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6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6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6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6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6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6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6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6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6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6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6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6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6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6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6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6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6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6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6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6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6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6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6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6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6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6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6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6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6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6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6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6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6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6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6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6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6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6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6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6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6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6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6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6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6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6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6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6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6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6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6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6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6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6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6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6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6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6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6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6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6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6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6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6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6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6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6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6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6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6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6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6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6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6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6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6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6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6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6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6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6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6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6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6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6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6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6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6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6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6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6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6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6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6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6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6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6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6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6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6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6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6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6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6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6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6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6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6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6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6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6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6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6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6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6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6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6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6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6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6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6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6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6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6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6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6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6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6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6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6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6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6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6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6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6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6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6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6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6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6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6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6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6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6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6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6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6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6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6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6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6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6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6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6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6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6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6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6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6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6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6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6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6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6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6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6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6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6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6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6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6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6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6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6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6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6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6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6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6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6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6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6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6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6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6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6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6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6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6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6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6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6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6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6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6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6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6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6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6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6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6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6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6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6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6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6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6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6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6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6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6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6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6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6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6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6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6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6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6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6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6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6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6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6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6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6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6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6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6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6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6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6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6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6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6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6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6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6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6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6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6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6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6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6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6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6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6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6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6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6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6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6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6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6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6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6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6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6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6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6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6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6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6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6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6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6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6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6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6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6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6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6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6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6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6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6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6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6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6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6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6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6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6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6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6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6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6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6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6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6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6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6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6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6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6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6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6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6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6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6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6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6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6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6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6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6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6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6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6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6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6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6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6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6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6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6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6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6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6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6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6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6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6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6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6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6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6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6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6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6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6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6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6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6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6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6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6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6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6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6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6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6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6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6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6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6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6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6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6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6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6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6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6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6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6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6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6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6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6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6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6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6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6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6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6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6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6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6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6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6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6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6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6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6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6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6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6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6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6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6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6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6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6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6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6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6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6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6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6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6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6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6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6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6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6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6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6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6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6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6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6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6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6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6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6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6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6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6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6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6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6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6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6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6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6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6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6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6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6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6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6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6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6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6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6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6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6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6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6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6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6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6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6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6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6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6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6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6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6"/>
      <c r="C605" s="3"/>
      <c r="D605" s="3"/>
      <c r="E605" s="3"/>
      <c r="F605" s="3"/>
      <c r="G605" s="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6"/>
      <c r="C606" s="3"/>
      <c r="D606" s="3"/>
      <c r="E606" s="3"/>
      <c r="F606" s="3"/>
      <c r="G606" s="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6"/>
      <c r="C607" s="3"/>
      <c r="D607" s="3"/>
      <c r="E607" s="3"/>
      <c r="F607" s="3"/>
      <c r="G607" s="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6"/>
      <c r="C608" s="3"/>
      <c r="D608" s="3"/>
      <c r="E608" s="3"/>
      <c r="F608" s="3"/>
      <c r="G608" s="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6"/>
      <c r="C609" s="3"/>
      <c r="D609" s="3"/>
      <c r="E609" s="3"/>
      <c r="F609" s="3"/>
      <c r="G609" s="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6"/>
      <c r="C610" s="3"/>
      <c r="D610" s="3"/>
      <c r="E610" s="3"/>
      <c r="F610" s="3"/>
      <c r="G610" s="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6"/>
      <c r="C611" s="3"/>
      <c r="D611" s="3"/>
      <c r="E611" s="3"/>
      <c r="F611" s="3"/>
      <c r="G611" s="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6"/>
      <c r="C612" s="3"/>
      <c r="D612" s="3"/>
      <c r="E612" s="3"/>
      <c r="F612" s="3"/>
      <c r="G612" s="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6"/>
      <c r="C613" s="3"/>
      <c r="D613" s="3"/>
      <c r="E613" s="3"/>
      <c r="F613" s="3"/>
      <c r="G613" s="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6"/>
      <c r="C614" s="3"/>
      <c r="D614" s="3"/>
      <c r="E614" s="3"/>
      <c r="F614" s="3"/>
      <c r="G614" s="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6"/>
      <c r="C615" s="3"/>
      <c r="D615" s="3"/>
      <c r="E615" s="3"/>
      <c r="F615" s="3"/>
      <c r="G615" s="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6"/>
      <c r="C616" s="3"/>
      <c r="D616" s="3"/>
      <c r="E616" s="3"/>
      <c r="F616" s="3"/>
      <c r="G616" s="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6"/>
      <c r="C617" s="3"/>
      <c r="D617" s="3"/>
      <c r="E617" s="3"/>
      <c r="F617" s="3"/>
      <c r="G617" s="6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6"/>
      <c r="C618" s="3"/>
      <c r="D618" s="3"/>
      <c r="E618" s="3"/>
      <c r="F618" s="3"/>
      <c r="G618" s="6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6"/>
      <c r="C619" s="3"/>
      <c r="D619" s="3"/>
      <c r="E619" s="3"/>
      <c r="F619" s="3"/>
      <c r="G619" s="6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6"/>
      <c r="C620" s="3"/>
      <c r="D620" s="3"/>
      <c r="E620" s="3"/>
      <c r="F620" s="3"/>
      <c r="G620" s="6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6"/>
      <c r="C621" s="3"/>
      <c r="D621" s="3"/>
      <c r="E621" s="3"/>
      <c r="F621" s="3"/>
      <c r="G621" s="6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6"/>
      <c r="C622" s="3"/>
      <c r="D622" s="3"/>
      <c r="E622" s="3"/>
      <c r="F622" s="3"/>
      <c r="G622" s="6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6"/>
      <c r="C623" s="3"/>
      <c r="D623" s="3"/>
      <c r="E623" s="3"/>
      <c r="F623" s="3"/>
      <c r="G623" s="6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6"/>
      <c r="C624" s="3"/>
      <c r="D624" s="3"/>
      <c r="E624" s="3"/>
      <c r="F624" s="3"/>
      <c r="G624" s="6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6"/>
      <c r="C625" s="3"/>
      <c r="D625" s="3"/>
      <c r="E625" s="3"/>
      <c r="F625" s="3"/>
      <c r="G625" s="6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6"/>
      <c r="C626" s="3"/>
      <c r="D626" s="3"/>
      <c r="E626" s="3"/>
      <c r="F626" s="3"/>
      <c r="G626" s="6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6"/>
      <c r="C627" s="3"/>
      <c r="D627" s="3"/>
      <c r="E627" s="3"/>
      <c r="F627" s="3"/>
      <c r="G627" s="6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6"/>
      <c r="C628" s="3"/>
      <c r="D628" s="3"/>
      <c r="E628" s="3"/>
      <c r="F628" s="3"/>
      <c r="G628" s="6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6"/>
      <c r="C629" s="3"/>
      <c r="D629" s="3"/>
      <c r="E629" s="3"/>
      <c r="F629" s="3"/>
      <c r="G629" s="6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6"/>
      <c r="C630" s="3"/>
      <c r="D630" s="3"/>
      <c r="E630" s="3"/>
      <c r="F630" s="3"/>
      <c r="G630" s="6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6"/>
      <c r="C631" s="3"/>
      <c r="D631" s="3"/>
      <c r="E631" s="3"/>
      <c r="F631" s="3"/>
      <c r="G631" s="6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6"/>
      <c r="C632" s="3"/>
      <c r="D632" s="3"/>
      <c r="E632" s="3"/>
      <c r="F632" s="3"/>
      <c r="G632" s="6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6"/>
      <c r="C633" s="3"/>
      <c r="D633" s="3"/>
      <c r="E633" s="3"/>
      <c r="F633" s="3"/>
      <c r="G633" s="6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6"/>
      <c r="C634" s="3"/>
      <c r="D634" s="3"/>
      <c r="E634" s="3"/>
      <c r="F634" s="3"/>
      <c r="G634" s="6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6"/>
      <c r="C635" s="3"/>
      <c r="D635" s="3"/>
      <c r="E635" s="3"/>
      <c r="F635" s="3"/>
      <c r="G635" s="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User</cp:lastModifiedBy>
  <dcterms:created xsi:type="dcterms:W3CDTF">2020-05-15T11:20:41Z</dcterms:created>
  <dcterms:modified xsi:type="dcterms:W3CDTF">2024-05-15T08:33:37Z</dcterms:modified>
</cp:coreProperties>
</file>